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f074060a4c54bc9/AT555/A-AKCE 2023/07 Výtah Odborářská JIH/2_DPS Provádění stavby/Rozpočet/"/>
    </mc:Choice>
  </mc:AlternateContent>
  <xr:revisionPtr revIDLastSave="2" documentId="8_{B3C24A88-CC07-4309-99C5-F2F1A118F565}" xr6:coauthVersionLast="47" xr6:coauthVersionMax="47" xr10:uidLastSave="{6C00C648-AC69-9C44-AC33-D82587DCFFBF}"/>
  <bookViews>
    <workbookView xWindow="0" yWindow="500" windowWidth="21680" windowHeight="1618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Pol'!$A$1:$Y$361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51" i="12"/>
  <c r="BA347" i="12"/>
  <c r="BA341" i="12"/>
  <c r="BA300" i="12"/>
  <c r="BA299" i="12"/>
  <c r="BA298" i="12"/>
  <c r="BA297" i="12"/>
  <c r="BA294" i="12"/>
  <c r="BA293" i="12"/>
  <c r="BA292" i="12"/>
  <c r="BA291" i="12"/>
  <c r="BA290" i="12"/>
  <c r="BA289" i="12"/>
  <c r="BA270" i="12"/>
  <c r="BA269" i="12"/>
  <c r="BA257" i="12"/>
  <c r="BA168" i="12"/>
  <c r="BA76" i="12"/>
  <c r="BA57" i="12"/>
  <c r="BA52" i="12"/>
  <c r="BA44" i="12"/>
  <c r="BA39" i="12"/>
  <c r="BA38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I21" i="12"/>
  <c r="K21" i="12"/>
  <c r="G22" i="12"/>
  <c r="I22" i="12"/>
  <c r="K22" i="12"/>
  <c r="M22" i="12"/>
  <c r="O22" i="12"/>
  <c r="O21" i="12" s="1"/>
  <c r="Q22" i="12"/>
  <c r="Q21" i="12" s="1"/>
  <c r="V22" i="12"/>
  <c r="V21" i="12" s="1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K30" i="12"/>
  <c r="G31" i="12"/>
  <c r="I31" i="12"/>
  <c r="K31" i="12"/>
  <c r="M31" i="12"/>
  <c r="O31" i="12"/>
  <c r="O30" i="12" s="1"/>
  <c r="Q31" i="12"/>
  <c r="Q30" i="12" s="1"/>
  <c r="V31" i="12"/>
  <c r="V30" i="12" s="1"/>
  <c r="G33" i="12"/>
  <c r="M33" i="12" s="1"/>
  <c r="M30" i="12" s="1"/>
  <c r="I33" i="12"/>
  <c r="I30" i="12" s="1"/>
  <c r="K33" i="12"/>
  <c r="O33" i="12"/>
  <c r="Q33" i="12"/>
  <c r="V33" i="12"/>
  <c r="V36" i="12"/>
  <c r="G37" i="12"/>
  <c r="M37" i="12" s="1"/>
  <c r="I37" i="12"/>
  <c r="K37" i="12"/>
  <c r="O37" i="12"/>
  <c r="Q37" i="12"/>
  <c r="Q36" i="12" s="1"/>
  <c r="V37" i="12"/>
  <c r="G42" i="12"/>
  <c r="I42" i="12"/>
  <c r="I36" i="12" s="1"/>
  <c r="K42" i="12"/>
  <c r="K36" i="12" s="1"/>
  <c r="M42" i="12"/>
  <c r="O42" i="12"/>
  <c r="O36" i="12" s="1"/>
  <c r="Q42" i="12"/>
  <c r="V42" i="12"/>
  <c r="G50" i="12"/>
  <c r="I50" i="12"/>
  <c r="K50" i="12"/>
  <c r="M50" i="12"/>
  <c r="O50" i="12"/>
  <c r="Q50" i="12"/>
  <c r="V50" i="12"/>
  <c r="G55" i="12"/>
  <c r="G36" i="12" s="1"/>
  <c r="I55" i="12"/>
  <c r="K55" i="12"/>
  <c r="O55" i="12"/>
  <c r="Q55" i="12"/>
  <c r="V55" i="12"/>
  <c r="I63" i="12"/>
  <c r="O63" i="12"/>
  <c r="G64" i="12"/>
  <c r="M64" i="12" s="1"/>
  <c r="M63" i="12" s="1"/>
  <c r="I64" i="12"/>
  <c r="K64" i="12"/>
  <c r="O64" i="12"/>
  <c r="Q64" i="12"/>
  <c r="V64" i="12"/>
  <c r="V63" i="12" s="1"/>
  <c r="G100" i="12"/>
  <c r="I100" i="12"/>
  <c r="K100" i="12"/>
  <c r="K63" i="12" s="1"/>
  <c r="M100" i="12"/>
  <c r="O100" i="12"/>
  <c r="Q100" i="12"/>
  <c r="Q63" i="12" s="1"/>
  <c r="V100" i="12"/>
  <c r="G106" i="12"/>
  <c r="G105" i="12" s="1"/>
  <c r="I106" i="12"/>
  <c r="I105" i="12" s="1"/>
  <c r="K106" i="12"/>
  <c r="K105" i="12" s="1"/>
  <c r="M106" i="12"/>
  <c r="M105" i="12" s="1"/>
  <c r="O106" i="12"/>
  <c r="Q106" i="12"/>
  <c r="V106" i="12"/>
  <c r="G107" i="12"/>
  <c r="I107" i="12"/>
  <c r="K107" i="12"/>
  <c r="M107" i="12"/>
  <c r="O107" i="12"/>
  <c r="Q107" i="12"/>
  <c r="Q105" i="12" s="1"/>
  <c r="V107" i="12"/>
  <c r="V105" i="12" s="1"/>
  <c r="G109" i="12"/>
  <c r="M109" i="12" s="1"/>
  <c r="I109" i="12"/>
  <c r="K109" i="12"/>
  <c r="O109" i="12"/>
  <c r="Q109" i="12"/>
  <c r="V109" i="12"/>
  <c r="G112" i="12"/>
  <c r="M112" i="12" s="1"/>
  <c r="I112" i="12"/>
  <c r="K112" i="12"/>
  <c r="O112" i="12"/>
  <c r="O105" i="12" s="1"/>
  <c r="Q112" i="12"/>
  <c r="V112" i="12"/>
  <c r="G114" i="12"/>
  <c r="Q114" i="12"/>
  <c r="V114" i="12"/>
  <c r="G115" i="12"/>
  <c r="I115" i="12"/>
  <c r="I114" i="12" s="1"/>
  <c r="K115" i="12"/>
  <c r="K114" i="12" s="1"/>
  <c r="M115" i="12"/>
  <c r="M114" i="12" s="1"/>
  <c r="O115" i="12"/>
  <c r="O114" i="12" s="1"/>
  <c r="Q115" i="12"/>
  <c r="V115" i="12"/>
  <c r="G119" i="12"/>
  <c r="G118" i="12" s="1"/>
  <c r="I119" i="12"/>
  <c r="I118" i="12" s="1"/>
  <c r="K119" i="12"/>
  <c r="K118" i="12" s="1"/>
  <c r="O119" i="12"/>
  <c r="Q119" i="12"/>
  <c r="V119" i="12"/>
  <c r="G120" i="12"/>
  <c r="M120" i="12" s="1"/>
  <c r="I120" i="12"/>
  <c r="K120" i="12"/>
  <c r="O120" i="12"/>
  <c r="O118" i="12" s="1"/>
  <c r="Q120" i="12"/>
  <c r="Q118" i="12" s="1"/>
  <c r="V120" i="12"/>
  <c r="V118" i="12" s="1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Q130" i="12"/>
  <c r="G131" i="12"/>
  <c r="I131" i="12"/>
  <c r="I130" i="12" s="1"/>
  <c r="K131" i="12"/>
  <c r="K130" i="12" s="1"/>
  <c r="M131" i="12"/>
  <c r="M130" i="12" s="1"/>
  <c r="O131" i="12"/>
  <c r="O130" i="12" s="1"/>
  <c r="Q131" i="12"/>
  <c r="V131" i="12"/>
  <c r="G134" i="12"/>
  <c r="I134" i="12"/>
  <c r="K134" i="12"/>
  <c r="M134" i="12"/>
  <c r="O134" i="12"/>
  <c r="Q134" i="12"/>
  <c r="V134" i="12"/>
  <c r="V130" i="12" s="1"/>
  <c r="K138" i="12"/>
  <c r="G139" i="12"/>
  <c r="M139" i="12" s="1"/>
  <c r="M138" i="12" s="1"/>
  <c r="I139" i="12"/>
  <c r="I138" i="12" s="1"/>
  <c r="K139" i="12"/>
  <c r="O139" i="12"/>
  <c r="O138" i="12" s="1"/>
  <c r="Q139" i="12"/>
  <c r="Q138" i="12" s="1"/>
  <c r="V139" i="12"/>
  <c r="V138" i="12" s="1"/>
  <c r="G141" i="12"/>
  <c r="M141" i="12" s="1"/>
  <c r="I141" i="12"/>
  <c r="K141" i="12"/>
  <c r="O141" i="12"/>
  <c r="Q141" i="12"/>
  <c r="V141" i="12"/>
  <c r="G144" i="12"/>
  <c r="I144" i="12"/>
  <c r="K144" i="12"/>
  <c r="M144" i="12"/>
  <c r="O144" i="12"/>
  <c r="O143" i="12" s="1"/>
  <c r="Q144" i="12"/>
  <c r="V144" i="12"/>
  <c r="G145" i="12"/>
  <c r="I145" i="12"/>
  <c r="I143" i="12" s="1"/>
  <c r="K145" i="12"/>
  <c r="K143" i="12" s="1"/>
  <c r="M145" i="12"/>
  <c r="O145" i="12"/>
  <c r="Q145" i="12"/>
  <c r="V145" i="12"/>
  <c r="G147" i="12"/>
  <c r="I147" i="12"/>
  <c r="K147" i="12"/>
  <c r="M147" i="12"/>
  <c r="O147" i="12"/>
  <c r="Q147" i="12"/>
  <c r="V147" i="12"/>
  <c r="V143" i="12" s="1"/>
  <c r="G149" i="12"/>
  <c r="M149" i="12" s="1"/>
  <c r="I149" i="12"/>
  <c r="K149" i="12"/>
  <c r="O149" i="12"/>
  <c r="Q149" i="12"/>
  <c r="V149" i="12"/>
  <c r="G151" i="12"/>
  <c r="G143" i="12" s="1"/>
  <c r="I151" i="12"/>
  <c r="K151" i="12"/>
  <c r="O151" i="12"/>
  <c r="Q151" i="12"/>
  <c r="V151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7" i="12"/>
  <c r="I157" i="12"/>
  <c r="K157" i="12"/>
  <c r="M157" i="12"/>
  <c r="O157" i="12"/>
  <c r="Q157" i="12"/>
  <c r="V157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Q143" i="12" s="1"/>
  <c r="V164" i="12"/>
  <c r="O166" i="12"/>
  <c r="Q166" i="12"/>
  <c r="G167" i="12"/>
  <c r="G166" i="12" s="1"/>
  <c r="I167" i="12"/>
  <c r="I166" i="12" s="1"/>
  <c r="K167" i="12"/>
  <c r="K166" i="12" s="1"/>
  <c r="M167" i="12"/>
  <c r="O167" i="12"/>
  <c r="Q167" i="12"/>
  <c r="V167" i="12"/>
  <c r="G170" i="12"/>
  <c r="I170" i="12"/>
  <c r="K170" i="12"/>
  <c r="M170" i="12"/>
  <c r="O170" i="12"/>
  <c r="Q170" i="12"/>
  <c r="V170" i="12"/>
  <c r="V166" i="12" s="1"/>
  <c r="G171" i="12"/>
  <c r="M171" i="12" s="1"/>
  <c r="I171" i="12"/>
  <c r="K171" i="12"/>
  <c r="O171" i="12"/>
  <c r="Q171" i="12"/>
  <c r="V171" i="12"/>
  <c r="G173" i="12"/>
  <c r="I173" i="12"/>
  <c r="K173" i="12"/>
  <c r="O173" i="12"/>
  <c r="V173" i="12"/>
  <c r="G174" i="12"/>
  <c r="M174" i="12" s="1"/>
  <c r="M173" i="12" s="1"/>
  <c r="I174" i="12"/>
  <c r="K174" i="12"/>
  <c r="O174" i="12"/>
  <c r="Q174" i="12"/>
  <c r="Q173" i="12" s="1"/>
  <c r="V174" i="12"/>
  <c r="G175" i="12"/>
  <c r="I175" i="12"/>
  <c r="K175" i="12"/>
  <c r="O175" i="12"/>
  <c r="G176" i="12"/>
  <c r="I176" i="12"/>
  <c r="K176" i="12"/>
  <c r="M176" i="12"/>
  <c r="M175" i="12" s="1"/>
  <c r="O176" i="12"/>
  <c r="Q176" i="12"/>
  <c r="Q175" i="12" s="1"/>
  <c r="V176" i="12"/>
  <c r="V175" i="12" s="1"/>
  <c r="G178" i="12"/>
  <c r="I178" i="12"/>
  <c r="I177" i="12" s="1"/>
  <c r="K178" i="12"/>
  <c r="M178" i="12"/>
  <c r="O178" i="12"/>
  <c r="O177" i="12" s="1"/>
  <c r="Q178" i="12"/>
  <c r="Q177" i="12" s="1"/>
  <c r="V178" i="12"/>
  <c r="V177" i="12" s="1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M189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3" i="12"/>
  <c r="I193" i="12"/>
  <c r="K193" i="12"/>
  <c r="M193" i="12"/>
  <c r="O193" i="12"/>
  <c r="Q193" i="12"/>
  <c r="V193" i="12"/>
  <c r="G195" i="12"/>
  <c r="M195" i="12" s="1"/>
  <c r="I195" i="12"/>
  <c r="K195" i="12"/>
  <c r="K177" i="12" s="1"/>
  <c r="O195" i="12"/>
  <c r="Q195" i="12"/>
  <c r="V195" i="12"/>
  <c r="G196" i="12"/>
  <c r="I196" i="12"/>
  <c r="K196" i="12"/>
  <c r="M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I198" i="12"/>
  <c r="K198" i="12"/>
  <c r="M198" i="12"/>
  <c r="Q198" i="12"/>
  <c r="G199" i="12"/>
  <c r="I199" i="12"/>
  <c r="K199" i="12"/>
  <c r="M199" i="12"/>
  <c r="O199" i="12"/>
  <c r="O198" i="12" s="1"/>
  <c r="Q199" i="12"/>
  <c r="V199" i="12"/>
  <c r="V198" i="12" s="1"/>
  <c r="G201" i="12"/>
  <c r="I201" i="12"/>
  <c r="K201" i="12"/>
  <c r="K200" i="12" s="1"/>
  <c r="M201" i="12"/>
  <c r="O201" i="12"/>
  <c r="O200" i="12" s="1"/>
  <c r="Q201" i="12"/>
  <c r="Q200" i="12" s="1"/>
  <c r="V201" i="12"/>
  <c r="V200" i="12" s="1"/>
  <c r="G204" i="12"/>
  <c r="M204" i="12" s="1"/>
  <c r="I204" i="12"/>
  <c r="I200" i="12" s="1"/>
  <c r="K204" i="12"/>
  <c r="O204" i="12"/>
  <c r="Q204" i="12"/>
  <c r="V204" i="12"/>
  <c r="G208" i="12"/>
  <c r="G200" i="12" s="1"/>
  <c r="I208" i="12"/>
  <c r="K208" i="12"/>
  <c r="O208" i="12"/>
  <c r="Q208" i="12"/>
  <c r="V208" i="12"/>
  <c r="G210" i="12"/>
  <c r="M210" i="12" s="1"/>
  <c r="I210" i="12"/>
  <c r="K210" i="12"/>
  <c r="O210" i="12"/>
  <c r="Q210" i="12"/>
  <c r="V210" i="12"/>
  <c r="G212" i="12"/>
  <c r="M212" i="12" s="1"/>
  <c r="I212" i="12"/>
  <c r="K212" i="12"/>
  <c r="O212" i="12"/>
  <c r="Q212" i="12"/>
  <c r="V212" i="12"/>
  <c r="G217" i="12"/>
  <c r="I217" i="12"/>
  <c r="K217" i="12"/>
  <c r="M217" i="12"/>
  <c r="O217" i="12"/>
  <c r="Q217" i="12"/>
  <c r="V217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9" i="12"/>
  <c r="M229" i="12" s="1"/>
  <c r="I229" i="12"/>
  <c r="K229" i="12"/>
  <c r="O229" i="12"/>
  <c r="Q229" i="12"/>
  <c r="V229" i="12"/>
  <c r="G232" i="12"/>
  <c r="M232" i="12" s="1"/>
  <c r="I232" i="12"/>
  <c r="K232" i="12"/>
  <c r="O232" i="12"/>
  <c r="Q232" i="12"/>
  <c r="V232" i="12"/>
  <c r="G235" i="12"/>
  <c r="I235" i="12"/>
  <c r="K235" i="12"/>
  <c r="M235" i="12"/>
  <c r="O235" i="12"/>
  <c r="Q235" i="12"/>
  <c r="V235" i="12"/>
  <c r="G237" i="12"/>
  <c r="I237" i="12"/>
  <c r="K237" i="12"/>
  <c r="M237" i="12"/>
  <c r="O237" i="12"/>
  <c r="Q237" i="12"/>
  <c r="V237" i="12"/>
  <c r="G239" i="12"/>
  <c r="I239" i="12"/>
  <c r="K239" i="12"/>
  <c r="M239" i="12"/>
  <c r="O239" i="12"/>
  <c r="Q239" i="12"/>
  <c r="V239" i="12"/>
  <c r="G241" i="12"/>
  <c r="M241" i="12" s="1"/>
  <c r="I241" i="12"/>
  <c r="K241" i="12"/>
  <c r="O241" i="12"/>
  <c r="Q241" i="12"/>
  <c r="V241" i="12"/>
  <c r="G243" i="12"/>
  <c r="M243" i="12" s="1"/>
  <c r="I243" i="12"/>
  <c r="K243" i="12"/>
  <c r="O243" i="12"/>
  <c r="Q243" i="12"/>
  <c r="V243" i="12"/>
  <c r="G245" i="12"/>
  <c r="M245" i="12" s="1"/>
  <c r="I245" i="12"/>
  <c r="K245" i="12"/>
  <c r="O245" i="12"/>
  <c r="Q245" i="12"/>
  <c r="V245" i="12"/>
  <c r="G246" i="12"/>
  <c r="M246" i="12" s="1"/>
  <c r="I246" i="12"/>
  <c r="K246" i="12"/>
  <c r="O246" i="12"/>
  <c r="Q246" i="12"/>
  <c r="V246" i="12"/>
  <c r="G248" i="12"/>
  <c r="I248" i="12"/>
  <c r="K248" i="12"/>
  <c r="M248" i="12"/>
  <c r="O248" i="12"/>
  <c r="Q248" i="12"/>
  <c r="V248" i="12"/>
  <c r="G251" i="12"/>
  <c r="M251" i="12" s="1"/>
  <c r="I251" i="12"/>
  <c r="K251" i="12"/>
  <c r="O251" i="12"/>
  <c r="Q251" i="12"/>
  <c r="V251" i="12"/>
  <c r="G253" i="12"/>
  <c r="I253" i="12"/>
  <c r="K253" i="12"/>
  <c r="M253" i="12"/>
  <c r="O253" i="12"/>
  <c r="Q253" i="12"/>
  <c r="V253" i="12"/>
  <c r="G256" i="12"/>
  <c r="M256" i="12" s="1"/>
  <c r="I256" i="12"/>
  <c r="K256" i="12"/>
  <c r="O256" i="12"/>
  <c r="Q256" i="12"/>
  <c r="V256" i="12"/>
  <c r="G258" i="12"/>
  <c r="M258" i="12" s="1"/>
  <c r="I258" i="12"/>
  <c r="K258" i="12"/>
  <c r="O258" i="12"/>
  <c r="Q258" i="12"/>
  <c r="V258" i="12"/>
  <c r="O260" i="12"/>
  <c r="Q260" i="12"/>
  <c r="V260" i="12"/>
  <c r="G261" i="12"/>
  <c r="G260" i="12" s="1"/>
  <c r="I261" i="12"/>
  <c r="I260" i="12" s="1"/>
  <c r="K261" i="12"/>
  <c r="K260" i="12" s="1"/>
  <c r="M261" i="12"/>
  <c r="M260" i="12" s="1"/>
  <c r="O261" i="12"/>
  <c r="Q261" i="12"/>
  <c r="V261" i="12"/>
  <c r="G263" i="12"/>
  <c r="M263" i="12" s="1"/>
  <c r="I263" i="12"/>
  <c r="I262" i="12" s="1"/>
  <c r="K263" i="12"/>
  <c r="O263" i="12"/>
  <c r="Q263" i="12"/>
  <c r="V263" i="12"/>
  <c r="G264" i="12"/>
  <c r="M264" i="12" s="1"/>
  <c r="I264" i="12"/>
  <c r="K264" i="12"/>
  <c r="K262" i="12" s="1"/>
  <c r="O264" i="12"/>
  <c r="O262" i="12" s="1"/>
  <c r="Q264" i="12"/>
  <c r="V264" i="12"/>
  <c r="V262" i="12" s="1"/>
  <c r="G266" i="12"/>
  <c r="M266" i="12" s="1"/>
  <c r="I266" i="12"/>
  <c r="K266" i="12"/>
  <c r="O266" i="12"/>
  <c r="Q266" i="12"/>
  <c r="Q262" i="12" s="1"/>
  <c r="V266" i="12"/>
  <c r="G267" i="12"/>
  <c r="I267" i="12"/>
  <c r="K267" i="12"/>
  <c r="O267" i="12"/>
  <c r="G268" i="12"/>
  <c r="I268" i="12"/>
  <c r="K268" i="12"/>
  <c r="M268" i="12"/>
  <c r="M267" i="12" s="1"/>
  <c r="O268" i="12"/>
  <c r="Q268" i="12"/>
  <c r="Q267" i="12" s="1"/>
  <c r="V268" i="12"/>
  <c r="V267" i="12" s="1"/>
  <c r="K271" i="12"/>
  <c r="G272" i="12"/>
  <c r="I272" i="12"/>
  <c r="I271" i="12" s="1"/>
  <c r="K272" i="12"/>
  <c r="M272" i="12"/>
  <c r="O272" i="12"/>
  <c r="O271" i="12" s="1"/>
  <c r="Q272" i="12"/>
  <c r="Q271" i="12" s="1"/>
  <c r="V272" i="12"/>
  <c r="V271" i="12" s="1"/>
  <c r="G274" i="12"/>
  <c r="M274" i="12" s="1"/>
  <c r="I274" i="12"/>
  <c r="K274" i="12"/>
  <c r="O274" i="12"/>
  <c r="Q274" i="12"/>
  <c r="V274" i="12"/>
  <c r="G276" i="12"/>
  <c r="I276" i="12"/>
  <c r="K276" i="12"/>
  <c r="M276" i="12"/>
  <c r="O276" i="12"/>
  <c r="Q276" i="12"/>
  <c r="V276" i="12"/>
  <c r="G278" i="12"/>
  <c r="I278" i="12"/>
  <c r="K278" i="12"/>
  <c r="M278" i="12"/>
  <c r="O278" i="12"/>
  <c r="Q278" i="12"/>
  <c r="V278" i="12"/>
  <c r="G279" i="12"/>
  <c r="G280" i="12"/>
  <c r="I280" i="12"/>
  <c r="K280" i="12"/>
  <c r="K279" i="12" s="1"/>
  <c r="M280" i="12"/>
  <c r="O280" i="12"/>
  <c r="O279" i="12" s="1"/>
  <c r="Q280" i="12"/>
  <c r="Q279" i="12" s="1"/>
  <c r="V280" i="12"/>
  <c r="V279" i="12" s="1"/>
  <c r="G285" i="12"/>
  <c r="M285" i="12" s="1"/>
  <c r="M279" i="12" s="1"/>
  <c r="I285" i="12"/>
  <c r="I279" i="12" s="1"/>
  <c r="K285" i="12"/>
  <c r="O285" i="12"/>
  <c r="Q285" i="12"/>
  <c r="V285" i="12"/>
  <c r="G302" i="12"/>
  <c r="I302" i="12"/>
  <c r="K302" i="12"/>
  <c r="M302" i="12"/>
  <c r="O302" i="12"/>
  <c r="Q302" i="12"/>
  <c r="V302" i="12"/>
  <c r="Q303" i="12"/>
  <c r="V303" i="12"/>
  <c r="G304" i="12"/>
  <c r="M304" i="12" s="1"/>
  <c r="M303" i="12" s="1"/>
  <c r="I304" i="12"/>
  <c r="I303" i="12" s="1"/>
  <c r="K304" i="12"/>
  <c r="K303" i="12" s="1"/>
  <c r="O304" i="12"/>
  <c r="O303" i="12" s="1"/>
  <c r="Q304" i="12"/>
  <c r="V304" i="12"/>
  <c r="V306" i="12"/>
  <c r="G307" i="12"/>
  <c r="G306" i="12" s="1"/>
  <c r="I307" i="12"/>
  <c r="I306" i="12" s="1"/>
  <c r="K307" i="12"/>
  <c r="K306" i="12" s="1"/>
  <c r="O307" i="12"/>
  <c r="Q307" i="12"/>
  <c r="V307" i="12"/>
  <c r="G310" i="12"/>
  <c r="I310" i="12"/>
  <c r="K310" i="12"/>
  <c r="M310" i="12"/>
  <c r="O310" i="12"/>
  <c r="O306" i="12" s="1"/>
  <c r="Q310" i="12"/>
  <c r="Q306" i="12" s="1"/>
  <c r="V310" i="12"/>
  <c r="G312" i="12"/>
  <c r="G313" i="12"/>
  <c r="I313" i="12"/>
  <c r="I312" i="12" s="1"/>
  <c r="K313" i="12"/>
  <c r="K312" i="12" s="1"/>
  <c r="M313" i="12"/>
  <c r="O313" i="12"/>
  <c r="O312" i="12" s="1"/>
  <c r="Q313" i="12"/>
  <c r="Q312" i="12" s="1"/>
  <c r="V313" i="12"/>
  <c r="G316" i="12"/>
  <c r="I316" i="12"/>
  <c r="K316" i="12"/>
  <c r="M316" i="12"/>
  <c r="O316" i="12"/>
  <c r="Q316" i="12"/>
  <c r="V316" i="12"/>
  <c r="V312" i="12" s="1"/>
  <c r="G325" i="12"/>
  <c r="M325" i="12" s="1"/>
  <c r="I325" i="12"/>
  <c r="K325" i="12"/>
  <c r="O325" i="12"/>
  <c r="Q325" i="12"/>
  <c r="V325" i="12"/>
  <c r="K328" i="12"/>
  <c r="O328" i="12"/>
  <c r="Q328" i="12"/>
  <c r="V328" i="12"/>
  <c r="G329" i="12"/>
  <c r="M329" i="12" s="1"/>
  <c r="M328" i="12" s="1"/>
  <c r="I329" i="12"/>
  <c r="I328" i="12" s="1"/>
  <c r="K329" i="12"/>
  <c r="O329" i="12"/>
  <c r="Q329" i="12"/>
  <c r="V329" i="12"/>
  <c r="V330" i="12"/>
  <c r="G331" i="12"/>
  <c r="M331" i="12" s="1"/>
  <c r="I331" i="12"/>
  <c r="K331" i="12"/>
  <c r="O331" i="12"/>
  <c r="Q331" i="12"/>
  <c r="Q330" i="12" s="1"/>
  <c r="V331" i="12"/>
  <c r="G332" i="12"/>
  <c r="G330" i="12" s="1"/>
  <c r="I332" i="12"/>
  <c r="I330" i="12" s="1"/>
  <c r="K332" i="12"/>
  <c r="K330" i="12" s="1"/>
  <c r="O332" i="12"/>
  <c r="O330" i="12" s="1"/>
  <c r="Q332" i="12"/>
  <c r="V332" i="12"/>
  <c r="G333" i="12"/>
  <c r="I333" i="12"/>
  <c r="K333" i="12"/>
  <c r="M333" i="12"/>
  <c r="O333" i="12"/>
  <c r="Q333" i="12"/>
  <c r="V333" i="12"/>
  <c r="G335" i="12"/>
  <c r="M335" i="12" s="1"/>
  <c r="I335" i="12"/>
  <c r="K335" i="12"/>
  <c r="O335" i="12"/>
  <c r="Q335" i="12"/>
  <c r="V335" i="12"/>
  <c r="G336" i="12"/>
  <c r="I336" i="12"/>
  <c r="K336" i="12"/>
  <c r="M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I338" i="12"/>
  <c r="K338" i="12"/>
  <c r="M338" i="12"/>
  <c r="O338" i="12"/>
  <c r="Q338" i="12"/>
  <c r="V338" i="12"/>
  <c r="G340" i="12"/>
  <c r="G339" i="12" s="1"/>
  <c r="I340" i="12"/>
  <c r="I339" i="12" s="1"/>
  <c r="K340" i="12"/>
  <c r="K339" i="12" s="1"/>
  <c r="M340" i="12"/>
  <c r="M339" i="12" s="1"/>
  <c r="O340" i="12"/>
  <c r="Q340" i="12"/>
  <c r="V340" i="12"/>
  <c r="G342" i="12"/>
  <c r="I342" i="12"/>
  <c r="K342" i="12"/>
  <c r="M342" i="12"/>
  <c r="O342" i="12"/>
  <c r="O339" i="12" s="1"/>
  <c r="Q342" i="12"/>
  <c r="Q339" i="12" s="1"/>
  <c r="V342" i="12"/>
  <c r="V339" i="12" s="1"/>
  <c r="G343" i="12"/>
  <c r="M343" i="12" s="1"/>
  <c r="I343" i="12"/>
  <c r="K343" i="12"/>
  <c r="O343" i="12"/>
  <c r="Q343" i="12"/>
  <c r="V343" i="12"/>
  <c r="G345" i="12"/>
  <c r="I345" i="12"/>
  <c r="K345" i="12"/>
  <c r="M345" i="12"/>
  <c r="O345" i="12"/>
  <c r="Q345" i="12"/>
  <c r="V345" i="12"/>
  <c r="Q348" i="12"/>
  <c r="V348" i="12"/>
  <c r="G349" i="12"/>
  <c r="M349" i="12" s="1"/>
  <c r="M348" i="12" s="1"/>
  <c r="I349" i="12"/>
  <c r="I348" i="12" s="1"/>
  <c r="K349" i="12"/>
  <c r="K348" i="12" s="1"/>
  <c r="O349" i="12"/>
  <c r="O348" i="12" s="1"/>
  <c r="Q349" i="12"/>
  <c r="V349" i="12"/>
  <c r="AF351" i="12"/>
  <c r="I20" i="1"/>
  <c r="I19" i="1"/>
  <c r="I18" i="1"/>
  <c r="I17" i="1"/>
  <c r="I16" i="1"/>
  <c r="I78" i="1"/>
  <c r="J77" i="1" s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75" i="1" l="1"/>
  <c r="J68" i="1"/>
  <c r="J69" i="1"/>
  <c r="J74" i="1"/>
  <c r="J56" i="1"/>
  <c r="J49" i="1"/>
  <c r="J62" i="1"/>
  <c r="J57" i="1"/>
  <c r="J63" i="1"/>
  <c r="J50" i="1"/>
  <c r="J58" i="1"/>
  <c r="J64" i="1"/>
  <c r="J52" i="1"/>
  <c r="J71" i="1"/>
  <c r="J53" i="1"/>
  <c r="J59" i="1"/>
  <c r="J65" i="1"/>
  <c r="J72" i="1"/>
  <c r="J54" i="1"/>
  <c r="J60" i="1"/>
  <c r="J66" i="1"/>
  <c r="J73" i="1"/>
  <c r="J55" i="1"/>
  <c r="J61" i="1"/>
  <c r="J67" i="1"/>
  <c r="J51" i="1"/>
  <c r="J76" i="1"/>
  <c r="J70" i="1"/>
  <c r="A26" i="1"/>
  <c r="G26" i="1"/>
  <c r="G28" i="1"/>
  <c r="G23" i="1"/>
  <c r="M262" i="12"/>
  <c r="M21" i="12"/>
  <c r="M177" i="12"/>
  <c r="M271" i="12"/>
  <c r="M312" i="12"/>
  <c r="M166" i="12"/>
  <c r="G348" i="12"/>
  <c r="M307" i="12"/>
  <c r="M306" i="12" s="1"/>
  <c r="G303" i="12"/>
  <c r="M119" i="12"/>
  <c r="M118" i="12" s="1"/>
  <c r="M55" i="12"/>
  <c r="M36" i="12" s="1"/>
  <c r="M332" i="12"/>
  <c r="M330" i="12" s="1"/>
  <c r="G271" i="12"/>
  <c r="G177" i="12"/>
  <c r="G138" i="12"/>
  <c r="G21" i="12"/>
  <c r="M208" i="12"/>
  <c r="M200" i="12" s="1"/>
  <c r="M151" i="12"/>
  <c r="M143" i="12" s="1"/>
  <c r="G30" i="12"/>
  <c r="G63" i="12"/>
  <c r="G328" i="12"/>
  <c r="G262" i="12"/>
  <c r="AE351" i="12"/>
  <c r="I21" i="1"/>
  <c r="I39" i="1"/>
  <c r="I42" i="1" s="1"/>
  <c r="J78" i="1" l="1"/>
  <c r="A23" i="1"/>
  <c r="J39" i="1"/>
  <c r="J42" i="1" s="1"/>
  <c r="J41" i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427A8FE3-8C89-4121-9F00-5E2168D87F9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671A853-B66B-4558-9792-521F0EB16F0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<sst xmlns="http://schemas.openxmlformats.org/spreadsheetml/2006/main" count="1702" uniqueCount="584">
  <si>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</si>
  <si>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</si>
  <si>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</si>
  <si>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</si>
  <si>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</si>
  <si>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</si>
  <si>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</si>
  <si>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</si>
  <si>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</si>
  <si>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</si>
  <si>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</si>
  <si>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</si>
  <si>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</si>
  <si>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</si>
  <si>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</si>
  <si>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</si>
  <si>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</si>
  <si>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</si>
  <si>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</si>
  <si>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</si>
  <si>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</si>
  <si>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</si>
  <si>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</si>
  <si>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</si>
  <si>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</si>
  <si>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</si>
  <si>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</si>
  <si>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</si>
  <si>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</si>
  <si>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</si>
  <si>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</si>
  <si>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</si>
  <si>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</si>
  <si>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</si>
  <si>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</si>
  <si>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</si>
  <si>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</si>
  <si>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</si>
  <si>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</si>
  <si>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</si>
  <si>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</si>
  <si>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</si>
  <si>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</si>
  <si>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</t>
  </si>
  <si>
    <t>Architektonicko-stavební řešení</t>
  </si>
  <si>
    <t>Objekt:</t>
  </si>
  <si>
    <t>Rozpočet:</t>
  </si>
  <si>
    <t>A179-2023</t>
  </si>
  <si>
    <t>Výstavba výtahu u domu Odborářská 72, Ostrava - Hrabůvka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</si>
  <si>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</si>
  <si>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</si>
  <si>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</si>
  <si>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</si>
  <si>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</si>
  <si>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</si>
  <si>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</si>
  <si>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</si>
  <si>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</si>
  <si>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</si>
  <si>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</si>
  <si>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342</t>
  </si>
  <si>
    <t>Stěny a příčky montované lehké</t>
  </si>
  <si>
    <t>38</t>
  </si>
  <si>
    <t>Kompletní konstrukce</t>
  </si>
  <si>
    <t>4</t>
  </si>
  <si>
    <t>Vodorovné konstrukce</t>
  </si>
  <si>
    <t>416</t>
  </si>
  <si>
    <t>Podhledy a mezistropy montované lehké</t>
  </si>
  <si>
    <t>5</t>
  </si>
  <si>
    <t>Komunikace</t>
  </si>
  <si>
    <t>61</t>
  </si>
  <si>
    <t>Úpravy povrchu, podlahy</t>
  </si>
  <si>
    <t>62</t>
  </si>
  <si>
    <t>Úpravy povrchů vnější</t>
  </si>
  <si>
    <t>63</t>
  </si>
  <si>
    <t>Podlahy a podlahové konstrukce</t>
  </si>
  <si>
    <t>64</t>
  </si>
  <si>
    <t>Výplně otvorů</t>
  </si>
  <si>
    <t>8</t>
  </si>
  <si>
    <t>Trubní vedení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</si>
  <si>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</si>
  <si>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</si>
  <si>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</si>
  <si>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</si>
  <si>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</si>
  <si>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</si>
  <si>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</si>
  <si>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</si>
  <si>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</si>
  <si>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</si>
  <si>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</si>
  <si>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</si>
  <si>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</si>
  <si>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</si>
  <si>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</si>
  <si>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</si>
  <si>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</si>
  <si>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</si>
  <si>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</si>
  <si>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</si>
  <si>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</si>
  <si>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</si>
  <si>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</si>
  <si>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</si>
  <si>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</si>
  <si>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</si>
  <si>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</si>
  <si>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</si>
  <si>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</si>
  <si>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</si>
  <si>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</si>
  <si>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</si>
  <si>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</si>
  <si>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</si>
  <si>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</si>
  <si>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</si>
  <si>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</si>
  <si>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</si>
  <si>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</si>
  <si>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</si>
  <si>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</si>
  <si>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</si>
  <si>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</si>
  <si>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</si>
  <si>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</si>
  <si>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</si>
  <si>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</si>
  <si>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</si>
  <si>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</si>
  <si>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</si>
  <si>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</si>
  <si>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</si>
  <si>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</si>
  <si>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</si>
  <si>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</si>
  <si>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</si>
  <si>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</si>
  <si>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</si>
  <si>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</si>
  <si>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113106231R00</t>
  </si>
  <si>
    <t>Rozebrání dlažeb ze zámkové dlažby v kamenivu</t>
  </si>
  <si>
    <t>m2</t>
  </si>
  <si>
    <t>RTS 23/ II</t>
  </si>
  <si>
    <t>RTS 23/ I</t>
  </si>
  <si>
    <t>Práce</t>
  </si>
  <si>
    <t>Běžná</t>
  </si>
  <si>
    <t>POL1_</t>
  </si>
  <si>
    <t>113107640R00</t>
  </si>
  <si>
    <t>Odstranění podkladu nad 50 m2,kam.drcené tl.40 cm</t>
  </si>
  <si>
    <t>113201111R00</t>
  </si>
  <si>
    <t>Vytrhání obrubníků chodníkových a parkových</t>
  </si>
  <si>
    <t>m</t>
  </si>
  <si>
    <t>113231315R00</t>
  </si>
  <si>
    <t>Bourání odvodňovacího žlabu</t>
  </si>
  <si>
    <t>včetně betonového lože</t>
  </si>
  <si>
    <t>POP</t>
  </si>
  <si>
    <t>122202201R00</t>
  </si>
  <si>
    <t>Odkopávky pro silnice v hor. 3 do 100 m3</t>
  </si>
  <si>
    <t>m3</t>
  </si>
  <si>
    <t>20*0,47</t>
  </si>
  <si>
    <t>VV</t>
  </si>
  <si>
    <t>122202209R00</t>
  </si>
  <si>
    <t>Příplatek za lepivost - odkop. pro silnice v hor.3</t>
  </si>
  <si>
    <t>162701105R00</t>
  </si>
  <si>
    <t>Vodorovné přemístění výkopku z hor.1-4 do 10000 m</t>
  </si>
  <si>
    <t>162701109R00</t>
  </si>
  <si>
    <t>Příplatek k vod. přemístění hor.1-4 za další 1 km</t>
  </si>
  <si>
    <t>9,4*10</t>
  </si>
  <si>
    <t>199000002R00</t>
  </si>
  <si>
    <t>Poplatek za skládku horniny 1- 4, č. dle katal. odpadů 17 05 04</t>
  </si>
  <si>
    <t>215901101RT5</t>
  </si>
  <si>
    <t>Zhutnění podloží z hornin nesoudržných do 92% PS vibrační deskou</t>
  </si>
  <si>
    <t>273313511R00</t>
  </si>
  <si>
    <t xml:space="preserve">Beton základových desek prostý C 12/15 </t>
  </si>
  <si>
    <t>2,4*3,4*0,1</t>
  </si>
  <si>
    <t>273321411R00</t>
  </si>
  <si>
    <t>Železobeton základových desek C 25/30</t>
  </si>
  <si>
    <t>2,4*3,4*0,4</t>
  </si>
  <si>
    <t>273361921RU2</t>
  </si>
  <si>
    <t xml:space="preserve">Výztuž základových desek ze svařovaných sítí drát d 10,0 mm, oko 100 x 100 mm </t>
  </si>
  <si>
    <t>t</t>
  </si>
  <si>
    <t>vč. podpěrných koníků</t>
  </si>
  <si>
    <t>2,4*3,4*3*1,25*12,35/1000</t>
  </si>
  <si>
    <t>310238211RT1</t>
  </si>
  <si>
    <t>Zazdívka otvorů plochy do 1 m2 cihlami na MVC s použitím suché maltové směsi</t>
  </si>
  <si>
    <t>1PP : 0,3*0,45*2,2</t>
  </si>
  <si>
    <t>317940911RAA</t>
  </si>
  <si>
    <t>Osazení válcovaných profilů dodatečně vysekání drážky, dodávka profilů, zapravení</t>
  </si>
  <si>
    <t>Součtová</t>
  </si>
  <si>
    <t>Agregovaná položka</t>
  </si>
  <si>
    <t>POL2_</t>
  </si>
  <si>
    <t>1PP 3x I 120 : 1,6*3*11,1/1000</t>
  </si>
  <si>
    <t>3NP 3x I 120 : 1*3*11,1/1000</t>
  </si>
  <si>
    <t>342011121R00</t>
  </si>
  <si>
    <t>Příčka SDK,OK,1x oplášť. R-CW 50, RB 12,5,bez iz</t>
  </si>
  <si>
    <t>SDK-5 (Provizorní SDK konstrukce pro oddělení stavby a ostatních prostor, před zahájením stavebních prací montáž, po provedení</t>
  </si>
  <si>
    <t>stavby demontáž). Příčka 2400/2350mm na konstrukci kovové R-CW 50, opláštěná z každé strany 1x RB (A) 12,5 – bez</t>
  </si>
  <si>
    <t>požadavku na minerální izolaci. V každé podlaží budou osazeny jedny dveře 800/1970mm.</t>
  </si>
  <si>
    <t>1-3NP : 5,65*3</t>
  </si>
  <si>
    <t>347013111RZX</t>
  </si>
  <si>
    <t>Předstěna, 1x oc.kce CW75, 1x sádrovnláknitá deska 12,5mm,bez izmolace</t>
  </si>
  <si>
    <t>Vlastní</t>
  </si>
  <si>
    <t>Indiv</t>
  </si>
  <si>
    <t>SDK-3 (Opláštění výtahové šachty v půdním prostoru)</t>
  </si>
  <si>
    <t>Předsazená stěna na kovové konstrukci CW75, opláštěná 1x Sádrovláknitá deska tl.12,5(Objemová hmotnost 1150 ± 50 kg/m3 ,Tvrdost (Brinellova zkouška) 30 N/mm2</t>
  </si>
  <si>
    <t>, Měrná tepelná kapacita c = 1,1 kJ/kg), bez minerální izolace.</t>
  </si>
  <si>
    <t/>
  </si>
  <si>
    <t>Na závěr se spáry a vruty přetmelí spárovacím tmelem nebo plošnou sádrovou stěrkou.</t>
  </si>
  <si>
    <t>svislá část : 8,6</t>
  </si>
  <si>
    <t>stropní část : 7,15</t>
  </si>
  <si>
    <t>347013115R0X</t>
  </si>
  <si>
    <t>Předstěna,1x ocel.kce CW75 a stavěcí třmeny,1x sádrovláknitá deska 12,5mm, minerální izolace 50 mm</t>
  </si>
  <si>
    <t>SDK-1(Obklady stěn pro zlepšení akustických vlastností stěn sousedící z bytovými jednotkami)</t>
  </si>
  <si>
    <t>Předsazená stěna na kovové konstrukci CW75 a stavěcích třmenech, opláštěná 1x Sádrovláknitá deska tl.12,5mm(Objemová hmotnost 1150 ± 50 kg/m3, Tvrdost (Brinellova zkouška) 30 N/mm2, Měrná tepelná kapacita c = 1,1 kJ/kg), minerální izolace 50mm o minimální objemové hmotnosti 40kg/m3.</t>
  </si>
  <si>
    <t>347013216R0X</t>
  </si>
  <si>
    <t>Předstěna, 1x ocel.kce CW75,2x sádrovláknitá deska 12,5+10 mm, bez tepelné izolace</t>
  </si>
  <si>
    <t>SDK-2(instalační předstěna pro opláštění vstupních portálu v každém podlaží)</t>
  </si>
  <si>
    <t>Předsazená stěna na kovové konstrukci CW75, opláštěná 2x Sádrovláknitá deska tl.12,5+10,0mm(Objemová hmotnost 1150 ± 50kg/m3 , Tvrdost (Brinellova zkouška) 30 N/mm2</t>
  </si>
  <si>
    <t>1PP : 5,38</t>
  </si>
  <si>
    <t>1-3NP : 6,36*3</t>
  </si>
  <si>
    <t>38-001.RXX</t>
  </si>
  <si>
    <t>D+M osobní výtah (montáž, technologie, lešení, technická dokumentace, zkoušky a revize)</t>
  </si>
  <si>
    <t>soub</t>
  </si>
  <si>
    <t>Kompletní provedení a dodávka dle PD a TZ.</t>
  </si>
  <si>
    <t>výtah pro dopravu osob a osob a nákladů dle ČSN EN 81-20 a ČSN EN 81-50</t>
  </si>
  <si>
    <t>Nosnost: 1400kg/18 osob</t>
  </si>
  <si>
    <t>Jm. rychlost: 1.00 ms</t>
  </si>
  <si>
    <t>-1</t>
  </si>
  <si>
    <t>Počet stanic: 4 (přední vstup 3x, zadní vstup 1x)</t>
  </si>
  <si>
    <t>Rozměry šachty (mm): 1990 x 2926mm</t>
  </si>
  <si>
    <t>Hloubka prohlubně (mm): 1400mm</t>
  </si>
  <si>
    <t>Výška horního přejezdu: 3400mm</t>
  </si>
  <si>
    <t>Materiál šachty: Ocelová konstrukce / stávající zdivo</t>
  </si>
  <si>
    <t>Povrchová úprava OK: Stupeň korozní agresivity C2 (životnost nátěru - střední). 1x základní antikorózní syntetický</t>
  </si>
  <si>
    <t>nátěr montážních dílů z výroby + 1x oprava základního nátěru na stavbě + 2x finální povrchová</t>
  </si>
  <si>
    <t>úprava syntetickým nátěrem RAL. Celková tloušťka povrchové úpravy min.120mm.(Tloušťka nátěru</t>
  </si>
  <si>
    <t>může být změna na základě volby nátěrového systému)</t>
  </si>
  <si>
    <t>Materiál opláštění: Cementotřískové desky tl.24mm (14,0m2)</t>
  </si>
  <si>
    <t>Strojovna: bez strojovny, stroj umístěn v horní části výt. šachty</t>
  </si>
  <si>
    <t>Provedení, rozměry kab.: průchozí, standard: š. 1300 mm x h. 2400 mm x v. 2000 mm</t>
  </si>
  <si>
    <t>Dveře, Typ: automatické, teleskopické</t>
  </si>
  <si>
    <t>Rozměry kabiny: 1300 x 2400 x 2000</t>
  </si>
  <si>
    <t>Rozměr dveří: 1100 x 2000</t>
  </si>
  <si>
    <t>Nutno doddržet: ČSN EN 73 0802 Požární bezpečnost staveb</t>
  </si>
  <si>
    <t>ČSN EN 1993-1-1 Navrhování ocelových konstrukcí</t>
  </si>
  <si>
    <t>ČSN EN 73 0035 Zatížení stavebních konstrukcÍ</t>
  </si>
  <si>
    <t>ČSN EN 1090-1 Provádění ocelových konstrukcí a hliníkových konstrukcí - část 1</t>
  </si>
  <si>
    <t>ČSN EN 1090-2 Provádění ocelových konstrukcí a hliníkových konstrukcí - část 2</t>
  </si>
  <si>
    <t>ČSN EN 81-20 Bezpečnostní předpisy pro konstrukci a montáž výtahů - část 20</t>
  </si>
  <si>
    <t>ČSN EN 81, bod č.5.2.1.2 Provedení zasklívání opláštění šachty</t>
  </si>
  <si>
    <t>ČSN EN 2611 Úchylky rozměrů a tvarů při výrobě ocelových konstrukcí čl. 64 výtahy</t>
  </si>
  <si>
    <t>ČSN EN ISO 12944-1 Nátěrové hmoty - Protikorozní ochrana ocelových konstrukcí ochrannými</t>
  </si>
  <si>
    <t>nátěrovými systémy - Část 1: Obecné zásady</t>
  </si>
  <si>
    <t>ČSN EN ISO 12944-4 Nátěrové hmoty - Protikorozní ochrana ocelových konstrukcí ochrannými</t>
  </si>
  <si>
    <t>nátěrovými systémy - Část 4: Typy povrchů podkladů a jejich příprava</t>
  </si>
  <si>
    <t>ČSN EN ISO 12944-5 Nátěrové hmoty - Protikorozní ochrana ocelových konstrukcí ochrannými</t>
  </si>
  <si>
    <t>nátěrovými systémy - Část 5: Ochranné nátěrové systémy</t>
  </si>
  <si>
    <t>38-002.RXX</t>
  </si>
  <si>
    <t>Zpětná montáž a oprava střešní kce vč. krytiny</t>
  </si>
  <si>
    <t>- bednění tl. 25 mm</t>
  </si>
  <si>
    <t>- pojistná hydroizolace z asfaltových pásů</t>
  </si>
  <si>
    <t>- asfaltový šindel</t>
  </si>
  <si>
    <t>4*3</t>
  </si>
  <si>
    <t>411235220R00</t>
  </si>
  <si>
    <t>Zazdívka otv. 0,0225m2 v klenbě cihlami tl.do 30cm</t>
  </si>
  <si>
    <t>kus</t>
  </si>
  <si>
    <t>411388531R00</t>
  </si>
  <si>
    <t>Zabetonování otvorů o ploše do 1 m2 ve stropech vč. bednění, podpěrné kce, výztuže 2x 8/100/100, beton C 25/30</t>
  </si>
  <si>
    <t>2 a 3NP : 0,9*2*0,13</t>
  </si>
  <si>
    <t>413941123RT2</t>
  </si>
  <si>
    <t>Osazení válcovaných nosníků ve stropech č. 14 - 22 včetně dodávky profilu L 140/90/10 mm</t>
  </si>
  <si>
    <t>L140/90/10 vč. pásnic a distančních L profilů : 2,7*2*2*30/1000*1,4</t>
  </si>
  <si>
    <t>L160/100/14 : 2,7*2*2*40/1000</t>
  </si>
  <si>
    <t>411320140RAB</t>
  </si>
  <si>
    <t>Strop ŽB z betonu C25/30, tl. 10 cm, ztrac.bednění ocelový pozinkovaný plech, výztuž 120 kg/m3</t>
  </si>
  <si>
    <t>1PP a 3NP : 2,34*2</t>
  </si>
  <si>
    <t>416021222R00</t>
  </si>
  <si>
    <t>Podhledy SDK, kovová.kce CD. 2x deska RF 12,5 mm</t>
  </si>
  <si>
    <t>s úpravou rohů, koutů a hran konstrukcí, přebroušení a tmelení spár,</t>
  </si>
  <si>
    <t>1PP-3NP : 2,3*4</t>
  </si>
  <si>
    <t>564231111R00</t>
  </si>
  <si>
    <t>Podklad ze štěrkopísku po zhutnění tloušťky 10 cm</t>
  </si>
  <si>
    <t>564871111RT2</t>
  </si>
  <si>
    <t>Podklad ze štěrkodrti po zhutnění tloušťky 25 cm štěrkodrť frakce 0-32 mm</t>
  </si>
  <si>
    <t>568111111R00</t>
  </si>
  <si>
    <t>Zřízení vrstvy z geotextilie skl.do 1:5, š.do 3 m</t>
  </si>
  <si>
    <t>596215040R00</t>
  </si>
  <si>
    <t>Kladení zámkové dlažby tl. 8 cm do drtě tl. 4 cm</t>
  </si>
  <si>
    <t>596291113R00</t>
  </si>
  <si>
    <t xml:space="preserve">Řezání zámkové dlažby tl. 80 mm </t>
  </si>
  <si>
    <t>597101030RAA</t>
  </si>
  <si>
    <t>Žlab odvodňovací polymerbeton, zatížení C250 kN včetně dodávky roštu a žlabu RONN</t>
  </si>
  <si>
    <t>597103015RA0</t>
  </si>
  <si>
    <t>Vpusť k žlabu polymerbetonová C250, litinový rošt</t>
  </si>
  <si>
    <t>592451178R</t>
  </si>
  <si>
    <t>Dlažba skladebná tl. 80 mm přírodní</t>
  </si>
  <si>
    <t>SPCM</t>
  </si>
  <si>
    <t>Specifikace</t>
  </si>
  <si>
    <t>POL3_</t>
  </si>
  <si>
    <t>83*1,07</t>
  </si>
  <si>
    <t>67390525R</t>
  </si>
  <si>
    <t>Textilie netkaná z polpropylenu</t>
  </si>
  <si>
    <t>83*1,2</t>
  </si>
  <si>
    <t>602031101R00</t>
  </si>
  <si>
    <t xml:space="preserve">Přilnavostní a penetrační nátěr stěn </t>
  </si>
  <si>
    <t>1PP : (1+1+2,4)*2,4*0,3</t>
  </si>
  <si>
    <t>1-3NP : (1,4+1,4)*2,7*3*0,3</t>
  </si>
  <si>
    <t>612421331RT2</t>
  </si>
  <si>
    <t>Oprava vápen.omítek stěn do 30 % pl. - štukových s použitím suché maltové směsi</t>
  </si>
  <si>
    <t>Včetně pomocného pracovního lešení o výšce podlahy do 1900 mm a pro zatížení do 1,5 kPa.</t>
  </si>
  <si>
    <t>1PP : (1+1+2,4)*2,4</t>
  </si>
  <si>
    <t>1-3NP : (1,4+1,4)*2,7*3</t>
  </si>
  <si>
    <t>622412213RT2</t>
  </si>
  <si>
    <t>Nátěr stěn vnějších, slož. 1-2 , silikonový v barvě fasády</t>
  </si>
  <si>
    <t>včetně penetrace podkladu</t>
  </si>
  <si>
    <t>62-001.RXX</t>
  </si>
  <si>
    <t>Oprava vnější omítky - viz stávající</t>
  </si>
  <si>
    <t>10</t>
  </si>
  <si>
    <t>216904112R00</t>
  </si>
  <si>
    <t>Očištění tlakovou vodou betonové podlahy před vstupem</t>
  </si>
  <si>
    <t>631312611R00</t>
  </si>
  <si>
    <t>Mazanina betonová tl. 5 - 8 cm C 16/20</t>
  </si>
  <si>
    <t>1-3NP : 5,1*0,075*3</t>
  </si>
  <si>
    <t>631315611R00</t>
  </si>
  <si>
    <t>Mazanina betonová tl. 12 - 24 cm C 16/20</t>
  </si>
  <si>
    <t>2,4*3,4*0,15</t>
  </si>
  <si>
    <t>631319161R00</t>
  </si>
  <si>
    <t>Příplatek za konečnou úpravu mazanin tl. 8 cm</t>
  </si>
  <si>
    <t>631319165R00</t>
  </si>
  <si>
    <t>Příplatek za konečnou úpravu mazanin tl. 24 cm</t>
  </si>
  <si>
    <t>631319175R00</t>
  </si>
  <si>
    <t>Příplatek za stržení povrchu mazaniny tl. 24 cm</t>
  </si>
  <si>
    <t>631345821R00</t>
  </si>
  <si>
    <t xml:space="preserve">Mazanina z  lehčeného betonu tl. 24 cm, </t>
  </si>
  <si>
    <t>1-3NP : 2,34*0,13</t>
  </si>
  <si>
    <t>0,9*0,13*2</t>
  </si>
  <si>
    <t>631351101R00</t>
  </si>
  <si>
    <t>Bednění stěn, rýh a otvorů v podlahách - zřízení</t>
  </si>
  <si>
    <t>2,4*0,15</t>
  </si>
  <si>
    <t>631351102R00</t>
  </si>
  <si>
    <t>Bednění stěn, rýh a otvorů v podlahách -odstranění</t>
  </si>
  <si>
    <t>631361921RT8</t>
  </si>
  <si>
    <t>Výztuž mazanin svařovanou sítí KY 81, drát d 8,0 mm, oko 100 x 100 mm</t>
  </si>
  <si>
    <t>2,4*3,4*1,25*7,9/1000</t>
  </si>
  <si>
    <t>631571014R00</t>
  </si>
  <si>
    <t>Zřízení násypu pod podlahy tl. do 20 mm</t>
  </si>
  <si>
    <t>2,4*3,4*0,2</t>
  </si>
  <si>
    <t>583426831R</t>
  </si>
  <si>
    <t xml:space="preserve">Kamenivo drcené 16/32 </t>
  </si>
  <si>
    <t>1,632*1,9</t>
  </si>
  <si>
    <t>642942211R00</t>
  </si>
  <si>
    <t>Osazení zárubně do sádrokarton. příčky tl. 75 mm</t>
  </si>
  <si>
    <t>Včetně kotvení rámů do zdiva a platí pro jakýkoliv způsob provádění (např. bodovým přivařením k obnažené výztuži, uklínováním, zalitím pracen apod.).</t>
  </si>
  <si>
    <t>provizorní : 3</t>
  </si>
  <si>
    <t>64-001.RXX</t>
  </si>
  <si>
    <t>D+M hliníková ventilaní žaluzie 500x300 mm</t>
  </si>
  <si>
    <t>55330436R</t>
  </si>
  <si>
    <t>Zárubeň ocelová S75 rozměr 800 x 1970</t>
  </si>
  <si>
    <t>8-001.RXX</t>
  </si>
  <si>
    <t>Napojení odvodňovací vpustě žlabu na stávající kanalizaci</t>
  </si>
  <si>
    <t>917862114RT5</t>
  </si>
  <si>
    <t>Osazení stojatého obrubníku betonového, s boční opěrou, do lože z betonu C 25/30 včetně obrubníku 1000 x 100 x 250 mm</t>
  </si>
  <si>
    <t>941941031R00</t>
  </si>
  <si>
    <t>Montáž lešení leh.řad.s podlahami,š.do 1 m, H 10 m</t>
  </si>
  <si>
    <t>Včetně kotvení lešení.</t>
  </si>
  <si>
    <t>3*12,5</t>
  </si>
  <si>
    <t>941941191R00</t>
  </si>
  <si>
    <t>Příplatek za každý měsíc použití lešení k pol.1031</t>
  </si>
  <si>
    <t>941941831R00</t>
  </si>
  <si>
    <t>Demontáž lešení leh.řad.s podlahami,š.1 m, H 10 m</t>
  </si>
  <si>
    <t>941955002R00</t>
  </si>
  <si>
    <t>Lešení lehké pomocné, výška podlahy do 1,9 m</t>
  </si>
  <si>
    <t>943943221R00</t>
  </si>
  <si>
    <t>Montáž lešení prostorové lehké, do 200kg, H 10 m</t>
  </si>
  <si>
    <t>3*2,5*12</t>
  </si>
  <si>
    <t>943943291R00</t>
  </si>
  <si>
    <t>Příplatek za půdorysnou plochu do 6 m2</t>
  </si>
  <si>
    <t>943943292R00</t>
  </si>
  <si>
    <t>Příplatek za každý měsíc použití k pol..3221, 3222</t>
  </si>
  <si>
    <t>943943821R00</t>
  </si>
  <si>
    <t>Demontáž lešení, prostor. lehké, 200 kPa, H 10 m</t>
  </si>
  <si>
    <t>943955021R00</t>
  </si>
  <si>
    <t>Montáž lešeňové podlahy s příčníky a podél.,H 10 m</t>
  </si>
  <si>
    <t>3*2*36</t>
  </si>
  <si>
    <t>943955198R00</t>
  </si>
  <si>
    <t>Pronájem - příplatek za každý den použití</t>
  </si>
  <si>
    <t>6*36*30</t>
  </si>
  <si>
    <t>943955821R00</t>
  </si>
  <si>
    <t>Demontáž leš. podlahy s příč. a podélníky, H 10 m</t>
  </si>
  <si>
    <t>6*36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</si>
  <si>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</si>
  <si>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</si>
  <si>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</si>
  <si>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</si>
  <si>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</si>
  <si>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</si>
  <si>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952901111R00</t>
  </si>
  <si>
    <t>Vyčištění budov o výšce podlaží do 4 m</t>
  </si>
  <si>
    <t>961055111R00</t>
  </si>
  <si>
    <t>Bourání základů železobetonových vč. hydroizolace</t>
  </si>
  <si>
    <t>1PP : 1,6*1,98*0,5</t>
  </si>
  <si>
    <t>0,6*2,39*0,4</t>
  </si>
  <si>
    <t>962032231R00</t>
  </si>
  <si>
    <t>Bourání zdiva z cihel pálených na MVC</t>
  </si>
  <si>
    <t>zděná šachta výtahu : (2,39+2,2+1,98+1,98)*11,09*0,3</t>
  </si>
  <si>
    <t>-0,6*2*0,3</t>
  </si>
  <si>
    <t>-1,08*2,22*0,3*4</t>
  </si>
  <si>
    <t>962036112R00</t>
  </si>
  <si>
    <t>Demontáž SDK příčky, 1x kov.kce., 1x opláštěné 12,5 mm</t>
  </si>
  <si>
    <t>962052211R00</t>
  </si>
  <si>
    <t>Bourání zdiva železobetonového nadzákladového</t>
  </si>
  <si>
    <t>věnce výtahu : (2,39+2,2+1,98+1,98)*0,25*0,3*4</t>
  </si>
  <si>
    <t>963051113R00</t>
  </si>
  <si>
    <t>Bourání ŽB stropů tl. nad 8 cm</t>
  </si>
  <si>
    <t>PZD desky vč. dobetonávky : 2,58*2,39*0,1</t>
  </si>
  <si>
    <t>hurdis desky vč. dobetonávky : 1,52*2,4*0,35</t>
  </si>
  <si>
    <t>betonové panely : 0,92*2,4*0,35*2</t>
  </si>
  <si>
    <t>monolit : 0,92*2,4*0,1</t>
  </si>
  <si>
    <t>964076221R00</t>
  </si>
  <si>
    <t>Vybourání nosníků ze zdi betonové dl. 4 m, 20 kg/m</t>
  </si>
  <si>
    <t>ocelové překlady I 140 : 14,3*2*1,6*4/1000</t>
  </si>
  <si>
    <t>I 120 : 2,6*11,1/1000</t>
  </si>
  <si>
    <t>I 200 : (2,7*3+2,7+2,7)*25,3/1000</t>
  </si>
  <si>
    <t>965042121RT1</t>
  </si>
  <si>
    <t>Bourání mazanin betonových tl. 10 cm, pl. 1 m2 ručně tl. mazaniny 5 - 8 cm</t>
  </si>
  <si>
    <t>1-3NP : 5,1*0,07*3</t>
  </si>
  <si>
    <t>965042231RT2</t>
  </si>
  <si>
    <t>Bourání mazanin betonových tl. nad 10 cm, pl. 4 m2 ručně tl. mazaniny 15 - 20 cm</t>
  </si>
  <si>
    <t>1PP : 1,6*1,98*0,14</t>
  </si>
  <si>
    <t>0,6*2,39*0,1</t>
  </si>
  <si>
    <t>Mezisoučet</t>
  </si>
  <si>
    <t>1PP : 1,6*1,98*0,1</t>
  </si>
  <si>
    <t>965049112RT1</t>
  </si>
  <si>
    <t>Příplatek, bourání mazanin se svař.síťí nad 10 cm jednostranná výztuž svařovanou sítí</t>
  </si>
  <si>
    <t>965048515R00</t>
  </si>
  <si>
    <t>Broušení betonových povrchů do tl. 5 mm</t>
  </si>
  <si>
    <t>1PP odstranění starých nátěrů : 1*2,4</t>
  </si>
  <si>
    <t>1PP před novým nátěrem : 10,15</t>
  </si>
  <si>
    <t>965081812RT1</t>
  </si>
  <si>
    <t>Bourání dlažeb terac.,čedič. tl.do 30 mm, pl. 1 m2 dlaždice teracové</t>
  </si>
  <si>
    <t>1-3NP : 5,1*3</t>
  </si>
  <si>
    <t>965081802R00</t>
  </si>
  <si>
    <t xml:space="preserve">Bourání soklíků z dlažeb teracových, čedičových </t>
  </si>
  <si>
    <t>1-3NP : 3*6</t>
  </si>
  <si>
    <t>968061125R00</t>
  </si>
  <si>
    <t>Vyvěšení dřevěných a plastových dveřních křídel pl. do 2 m2</t>
  </si>
  <si>
    <t>968072455R00</t>
  </si>
  <si>
    <t>Vybourání kovových dveřních zárubní pl. do 2 m2</t>
  </si>
  <si>
    <t>provizorní : 0,8*2*3</t>
  </si>
  <si>
    <t>970231400R00</t>
  </si>
  <si>
    <t>Řezání cihelného zdiva hl. řezu 450 mm</t>
  </si>
  <si>
    <t>1PP : 2,2</t>
  </si>
  <si>
    <t>970251100R00</t>
  </si>
  <si>
    <t>Řezání železobetonu hl. řezu 100 mm</t>
  </si>
  <si>
    <t>970251350R00</t>
  </si>
  <si>
    <t>Řezání železobetonu hl. řezu 350 mm</t>
  </si>
  <si>
    <t>2,4*3</t>
  </si>
  <si>
    <t>971033451R00</t>
  </si>
  <si>
    <t>Vybourání otv. zeď cihel. pl.0,25 m2, tl.45cm, MVC</t>
  </si>
  <si>
    <t>1PP : 1</t>
  </si>
  <si>
    <t>pro hlinikovou žaluzii : 1</t>
  </si>
  <si>
    <t>973031335R00</t>
  </si>
  <si>
    <t>Vysekání kapes zeď cih. MVC pl. 0,16 m2, hl. 30 cm</t>
  </si>
  <si>
    <t>4*4</t>
  </si>
  <si>
    <t>978013141R00</t>
  </si>
  <si>
    <t>Otlučení omítek vnitřních stěn v rozsahu do 30 %</t>
  </si>
  <si>
    <t>96-001.RXX</t>
  </si>
  <si>
    <t>Demontáž stávající technologie hydraulického výtahu 1PP-3NP vč. odvozu a likvidace</t>
  </si>
  <si>
    <t>(olejové nádoby, hydraulického pístu, kabiny výtahu, šachetní dveře v každém podlaž, rozvaděč s řídící elektronikou výtahu, hlavní vypínač výtahu, hlavní jistič výtahu)</t>
  </si>
  <si>
    <t>96-002.RXX</t>
  </si>
  <si>
    <t xml:space="preserve">Rozebrání střešní kce vč. krytiny  </t>
  </si>
  <si>
    <t>999281108R00</t>
  </si>
  <si>
    <t>Přesun hmot pro opravy a údržbu do výšky 12 m</t>
  </si>
  <si>
    <t>Přesun hmot</t>
  </si>
  <si>
    <t>POL7_</t>
  </si>
  <si>
    <t>711-001.RXX</t>
  </si>
  <si>
    <t>Napojení nové hydroizolace na stávající</t>
  </si>
  <si>
    <t>711140026RAA</t>
  </si>
  <si>
    <t xml:space="preserve">Izolace proti vodě vodorovná přitavená, 2x 2x ALP, 2x modifikovaný </t>
  </si>
  <si>
    <t>2,4*3,4</t>
  </si>
  <si>
    <t>998711202R00</t>
  </si>
  <si>
    <t>Přesun hmot pro izolace proti vodě, výšky do 12 m</t>
  </si>
  <si>
    <t>730-001.RXX</t>
  </si>
  <si>
    <t>Přeložení otopného tělesa vč. napuštění a vypuštění otopného systému, zkoušek</t>
  </si>
  <si>
    <t>Rozvody topné vody jsou dvoutrubkové větevnaté. Materiál rozvodů je zvolen z trubek ocelových bezešvých závitových spojovaných svařováním. Nové potrubí nebude tepelně izolováno, provede se jeho dvojnásobný syntetický nátěr s 1x emailováním stejně jako u přemístěného litin. OT.</t>
  </si>
  <si>
    <t>Po ukončení montáže se provede napuštění systému upravenou vodou (z předávací stanice), celý systém se řádně odvzdušní a následně se provede zkouška těsnosti a dilatační zkouška.</t>
  </si>
  <si>
    <t>766661112R00</t>
  </si>
  <si>
    <t>Montáž dveří do zárubně,otevíravých 1kř.do 0,8 m</t>
  </si>
  <si>
    <t>54914621R</t>
  </si>
  <si>
    <t xml:space="preserve">Dveřní kování </t>
  </si>
  <si>
    <t>61160103R</t>
  </si>
  <si>
    <t>Dveře vnitřní hladké plné 1-křídlé 800 x 1970 mm bílé</t>
  </si>
  <si>
    <t>998766202R00</t>
  </si>
  <si>
    <t>Přesun hmot pro truhlářské konstr., výšky do 12 m</t>
  </si>
  <si>
    <t>767-001.RXX</t>
  </si>
  <si>
    <t>D+M skleněná vchodová stříška z kaleného skla 2500x1500 mm</t>
  </si>
  <si>
    <t>- skleněná deska</t>
  </si>
  <si>
    <t>- nerezové tyče</t>
  </si>
  <si>
    <t>- kotvící klouby</t>
  </si>
  <si>
    <t>P05 : 1</t>
  </si>
  <si>
    <t>767-002.RXX</t>
  </si>
  <si>
    <t>D+M ocelová kce výtahové šachty vč. kotvení a nátěru</t>
  </si>
  <si>
    <t>kg</t>
  </si>
  <si>
    <t>Kompletní provedení a dodávka dle PD a TZ, výkres č. D.1.1.8.</t>
  </si>
  <si>
    <t>Konstrukce výtahové šachty:</t>
  </si>
  <si>
    <t>Navržené řešení je nutné si odsouhlasit s dodavatelem výtahů. V případě výběru jiného dodavatele výtahu je nutné odsouhlasit navržené řešení, popřípadě provést přizpůsobení a změny ocelové konstrukce.</t>
  </si>
  <si>
    <t>Před zahájením realizace musí být provedena výrobní dokumentace, která bude schválená hlavním projektantem! Tato dokumentace neslouží jako výrobní dokumentace!</t>
  </si>
  <si>
    <t>- Rohové sloupy a horní rám OK VŠ jsou z profilu 100/100/5. V horním rámu je soustava montážních nosníků a podélný</t>
  </si>
  <si>
    <t>střední dělící nosník   vše z profilu 100/100/5.Mmezi nosníky jsou ztužující diagonály z profilu 60/60/4. V posledním vrchním</t>
  </si>
  <si>
    <t>poli v bočních stěnách jsou diagonály z profilu 60/60/4. V bočních stěnách v horní části jsou vždy 2 nosníky nad sebou z profilu100/100/5, tyto nosníky slouží k uložení výtahového stroje. Vodorovné příčky ve stěnách jsou z profilu 100/100/4, příčky v zadní stěně a čelní stěně vždy těsně pod stropem jsou z profilu 100/50/4, stejného profilu jsou sloupky kolem</t>
  </si>
  <si>
    <t>výtahových dveří.</t>
  </si>
  <si>
    <t>- Sloupy kotvit v patě k železobetonové konstrukci prohlubně</t>
  </si>
  <si>
    <t>- Konstrukci OK VŠ kotvit po výšce u rohových sloupů čelní vstupní stěny v každém patře v úrovni jednotlivých pater do</t>
  </si>
  <si>
    <t>ocelového válcovaného nosníku konstrukci stropu přes kotevní prvky. Poslední kotevní místo čelních sloupů je v úrovni</t>
  </si>
  <si>
    <t>1x základ na dílně + 1x oprava základu na stavbě + 2x vrchní nátěr dle vzorníku RAL</t>
  </si>
  <si>
    <t>998767202R00</t>
  </si>
  <si>
    <t>Přesun hmot pro zámečnické konstr., výšky do 12 m</t>
  </si>
  <si>
    <t>771550014RAA</t>
  </si>
  <si>
    <t>Dlažba z dlaždic teracových 30 x 30 cm vč. soklíků viz stávající</t>
  </si>
  <si>
    <t>777116041R00</t>
  </si>
  <si>
    <t>Podlahy lité epoxidové tl. 3 mm vč. penetrace</t>
  </si>
  <si>
    <t>včetně penetračního nátěru s tvrdidlem.</t>
  </si>
  <si>
    <t>podlaha před vstupem : 1,7</t>
  </si>
  <si>
    <t>777645210R00</t>
  </si>
  <si>
    <t>Nátěr podlah polyuretanový ast 100, 2x, s tmelením</t>
  </si>
  <si>
    <t>1PP strojovna výtahu : 10,15</t>
  </si>
  <si>
    <t>784402801R00</t>
  </si>
  <si>
    <t>Odstranění malby oškrábáním v místnosti H do 3,8 m</t>
  </si>
  <si>
    <t>1PP : (1+2,4+1)*2,4</t>
  </si>
  <si>
    <t>784450010RAB</t>
  </si>
  <si>
    <t xml:space="preserve">Malba z malíř. směsí jednobarevná s bílým stropem dvojnásobná </t>
  </si>
  <si>
    <t xml:space="preserve">stěny : </t>
  </si>
  <si>
    <t xml:space="preserve">stropy : </t>
  </si>
  <si>
    <t>1*2,4+2,4*0,3</t>
  </si>
  <si>
    <t>1,4*2,4*3+2,4*0,3*3</t>
  </si>
  <si>
    <t>784450025RA0</t>
  </si>
  <si>
    <t>Malba na sádrovláknitou desku, penetrace 1x, bílá 2x</t>
  </si>
  <si>
    <t>otěruvzdornou barvou vhodných do vlhkých prostor</t>
  </si>
  <si>
    <t>24,46*2+15,75+72,5</t>
  </si>
  <si>
    <t>M21-001.RXX</t>
  </si>
  <si>
    <t>Elektroinstalace viz samostatný položkový rozpočet</t>
  </si>
  <si>
    <t>979011111R00</t>
  </si>
  <si>
    <t>Svislá doprava suti a vybour. hmot za 2.NP a 1.PP</t>
  </si>
  <si>
    <t>Přesun suti</t>
  </si>
  <si>
    <t>POL8_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</si>
  <si>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</si>
  <si>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</si>
  <si>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</si>
  <si>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</si>
  <si>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</si>
  <si>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</si>
  <si>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</si>
  <si>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</si>
  <si>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</si>
  <si>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</si>
  <si>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</si>
  <si>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</si>
  <si>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skupina odpadu 170904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</si>
  <si>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</si>
  <si>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</si>
  <si>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</si>
  <si>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</si>
  <si>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</si>
  <si>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</si>
  <si>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00511 R</t>
  </si>
  <si>
    <t xml:space="preserve">Geodetické práce </t>
  </si>
  <si>
    <t>POL99_2</t>
  </si>
  <si>
    <t>005121 R</t>
  </si>
  <si>
    <t>Zařízení staveniště vč. oplocení a zabezpečení stavenitě, úklid</t>
  </si>
  <si>
    <t>POL99_0</t>
  </si>
  <si>
    <t>Veškeré náklady spojené s vybudováním, provozem a odstraněním zařízení staveniště.</t>
  </si>
  <si>
    <t>005124010R</t>
  </si>
  <si>
    <t>Koordinační a kompletační činnost</t>
  </si>
  <si>
    <t>Koordinace stavebních a technologických dodávek stavby.</t>
  </si>
  <si>
    <t>Kompletační činnost (dodržování BOZP, fotodokumentace, dokumentace skutečného provedení, zkoušky, revize aj...)</t>
  </si>
  <si>
    <t>004111020R</t>
  </si>
  <si>
    <t xml:space="preserve">Výrobní projektové dokumentace </t>
  </si>
  <si>
    <t>SUM</t>
  </si>
  <si>
    <t>Poznámky uchazeče k zadání</t>
  </si>
  <si>
    <t>POPUZIV</t>
  </si>
  <si>
    <t>- Všechny prvky konstrukce jsou navrženy z klasických válcovaných profilů a plechů pevnostní třídy S235 dle EN 10027.</t>
  </si>
  <si>
    <t>nosné stropní konstrukce patra nad podlahou +6,00 m. U zadní stěny konstrukci rohových sloupů kotvit pod prahem výtahových dveří (pod úrovni -1,20 m) k žb věnci domu.</t>
  </si>
  <si>
    <t>- Kotvení k ŽB pomocí chemických kotev přes distanční kotevní prvky s PE podložkami - min.2x M 12 – do betonu. - Na příčlích výtahové šachty jsou umístěny a navařeny plechy o tloušťce 8 mm s navařenými závitovými tyčemi M12 pro uchycení konzol vodítek výtahové kabiny. - Dílenské spoje budou svařované, montážní spoje šroubové nebo svařované. Montáž ocelových konstrukcí musí provádět odborná firma za splnění všech bezpečnostních předpisů a norem. - Povrchová úprava ocelové konstrukce bude provedena syntetickým nátěrem v celkovém minimální tloušťce 120µm. Stupeň korozní agresivity  C 2 (životnost nátěru - střední). Nátěr bude proveden v tomto rozsahu: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</si>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</sst>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baseColWidth="10" defaultColWidth="8.83203125" defaultRowHeight="13"/>
  <sheetData>
    <row r="1" spans="1:7">
      <c r="A1" s="21" t="s">
        <v>40</v>
      </c>
    </row>
    <row r="2" spans="1:7" ht="57.75" customHeight="1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1"/>
  <sheetViews>
    <sheetView showGridLines="0" topLeftCell="B1" zoomScaleNormal="100" zoomScaleSheetLayoutView="75" workbookViewId="0">
      <selection activeCell="A28" sqref="A28"/>
    </sheetView>
  </sheetViews>
  <sheetFormatPr baseColWidth="10" defaultColWidth="9" defaultRowHeight="13"/>
  <cols>
    <col min="1" max="1" width="8.33203125" hidden="1" customWidth="1"/>
    <col min="2" max="2" width="13.33203125" customWidth="1"/>
    <col min="3" max="3" width="7.332031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" customWidth="1"/>
    <col min="11" max="11" width="4.33203125" customWidth="1"/>
    <col min="12" max="15" width="10.6640625" customWidth="1"/>
  </cols>
  <sheetData>
    <row r="1" spans="1:15" ht="33.75" customHeight="1">
      <c r="A1" s="47" t="s">
        <v>38</v>
      </c>
      <c r="B1" s="236" t="s">
        <v>4</v>
      </c>
      <c r="C1" s="237"/>
      <c r="D1" s="237"/>
      <c r="E1" s="237"/>
      <c r="F1" s="237"/>
      <c r="G1" s="237"/>
      <c r="H1" s="237"/>
      <c r="I1" s="237"/>
      <c r="J1" s="238"/>
    </row>
    <row r="2" spans="1:15" ht="36" customHeight="1">
      <c r="A2" s="2"/>
      <c r="B2" s="77" t="s">
        <v>24</v>
      </c>
      <c r="C2" s="78"/>
      <c r="D2" s="79" t="s">
        <v>47</v>
      </c>
      <c r="E2" s="242" t="s">
        <v>48</v>
      </c>
      <c r="F2" s="243"/>
      <c r="G2" s="243"/>
      <c r="H2" s="243"/>
      <c r="I2" s="243"/>
      <c r="J2" s="244"/>
      <c r="O2" s="1"/>
    </row>
    <row r="3" spans="1:15" ht="27" customHeight="1">
      <c r="A3" s="2"/>
      <c r="B3" s="80" t="s">
        <v>45</v>
      </c>
      <c r="C3" s="78"/>
      <c r="D3" s="81" t="s">
        <v>43</v>
      </c>
      <c r="E3" s="245" t="s">
        <v>44</v>
      </c>
      <c r="F3" s="246"/>
      <c r="G3" s="246"/>
      <c r="H3" s="246"/>
      <c r="I3" s="246"/>
      <c r="J3" s="247"/>
    </row>
    <row r="4" spans="1:15" ht="23.25" customHeight="1">
      <c r="A4" s="76">
        <v>3468</v>
      </c>
      <c r="B4" s="82" t="s">
        <v>46</v>
      </c>
      <c r="C4" s="83"/>
      <c r="D4" s="84" t="s">
        <v>43</v>
      </c>
      <c r="E4" s="225" t="s">
        <v>44</v>
      </c>
      <c r="F4" s="226"/>
      <c r="G4" s="226"/>
      <c r="H4" s="226"/>
      <c r="I4" s="226"/>
      <c r="J4" s="227"/>
    </row>
    <row r="5" spans="1:15" ht="24" customHeight="1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49"/>
      <c r="E11" s="249"/>
      <c r="F11" s="249"/>
      <c r="G11" s="249"/>
      <c r="H11" s="18" t="s">
        <v>42</v>
      </c>
      <c r="I11" s="85"/>
      <c r="J11" s="8"/>
    </row>
    <row r="12" spans="1:15" ht="15.75" customHeight="1">
      <c r="A12" s="2"/>
      <c r="B12" s="28"/>
      <c r="C12" s="55"/>
      <c r="D12" s="224"/>
      <c r="E12" s="224"/>
      <c r="F12" s="224"/>
      <c r="G12" s="224"/>
      <c r="H12" s="18" t="s">
        <v>36</v>
      </c>
      <c r="I12" s="85"/>
      <c r="J12" s="8"/>
    </row>
    <row r="13" spans="1:15" ht="15.75" customHeight="1">
      <c r="A13" s="2"/>
      <c r="B13" s="29"/>
      <c r="C13" s="56"/>
      <c r="D13" s="86"/>
      <c r="E13" s="228"/>
      <c r="F13" s="229"/>
      <c r="G13" s="229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48"/>
      <c r="F15" s="248"/>
      <c r="G15" s="250"/>
      <c r="H15" s="250"/>
      <c r="I15" s="250" t="s">
        <v>31</v>
      </c>
      <c r="J15" s="251"/>
    </row>
    <row r="16" spans="1:15" ht="23.25" customHeight="1">
      <c r="A16" s="139" t="s">
        <v>26</v>
      </c>
      <c r="B16" s="38" t="s">
        <v>26</v>
      </c>
      <c r="C16" s="62"/>
      <c r="D16" s="63"/>
      <c r="E16" s="213"/>
      <c r="F16" s="214"/>
      <c r="G16" s="213"/>
      <c r="H16" s="214"/>
      <c r="I16" s="213">
        <f>SUMIF(F49:F77,A16,I49:I77)+SUMIF(F49:F77,"PSU",I49:I77)</f>
        <v>0</v>
      </c>
      <c r="J16" s="215"/>
    </row>
    <row r="17" spans="1:10" ht="23.25" customHeight="1">
      <c r="A17" s="139" t="s">
        <v>27</v>
      </c>
      <c r="B17" s="38" t="s">
        <v>27</v>
      </c>
      <c r="C17" s="62"/>
      <c r="D17" s="63"/>
      <c r="E17" s="213"/>
      <c r="F17" s="214"/>
      <c r="G17" s="213"/>
      <c r="H17" s="214"/>
      <c r="I17" s="213">
        <f>SUMIF(F49:F77,A17,I49:I77)</f>
        <v>0</v>
      </c>
      <c r="J17" s="215"/>
    </row>
    <row r="18" spans="1:10" ht="23.25" customHeight="1">
      <c r="A18" s="139" t="s">
        <v>28</v>
      </c>
      <c r="B18" s="38" t="s">
        <v>28</v>
      </c>
      <c r="C18" s="62"/>
      <c r="D18" s="63"/>
      <c r="E18" s="213"/>
      <c r="F18" s="214"/>
      <c r="G18" s="213"/>
      <c r="H18" s="214"/>
      <c r="I18" s="213">
        <f>SUMIF(F49:F77,A18,I49:I77)</f>
        <v>0</v>
      </c>
      <c r="J18" s="215"/>
    </row>
    <row r="19" spans="1:10" ht="23.25" customHeight="1">
      <c r="A19" s="139" t="s">
        <v>109</v>
      </c>
      <c r="B19" s="38" t="s">
        <v>29</v>
      </c>
      <c r="C19" s="62"/>
      <c r="D19" s="63"/>
      <c r="E19" s="213"/>
      <c r="F19" s="214"/>
      <c r="G19" s="213"/>
      <c r="H19" s="214"/>
      <c r="I19" s="213">
        <f>SUMIF(F49:F77,A19,I49:I77)</f>
        <v>0</v>
      </c>
      <c r="J19" s="215"/>
    </row>
    <row r="20" spans="1:10" ht="23.25" customHeight="1">
      <c r="A20" s="139" t="s">
        <v>110</v>
      </c>
      <c r="B20" s="38" t="s">
        <v>30</v>
      </c>
      <c r="C20" s="62"/>
      <c r="D20" s="63"/>
      <c r="E20" s="213"/>
      <c r="F20" s="214"/>
      <c r="G20" s="213"/>
      <c r="H20" s="214"/>
      <c r="I20" s="213">
        <f>SUMIF(F49:F77,A20,I49:I77)</f>
        <v>0</v>
      </c>
      <c r="J20" s="215"/>
    </row>
    <row r="21" spans="1:10" ht="23.25" customHeight="1">
      <c r="A21" s="2"/>
      <c r="B21" s="48" t="s">
        <v>31</v>
      </c>
      <c r="C21" s="64"/>
      <c r="D21" s="65"/>
      <c r="E21" s="216"/>
      <c r="F21" s="252"/>
      <c r="G21" s="216"/>
      <c r="H21" s="252"/>
      <c r="I21" s="216">
        <f>SUM(I16:J20)</f>
        <v>0</v>
      </c>
      <c r="J21" s="217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1">
        <f>ZakladDPHSniVypocet</f>
        <v>0</v>
      </c>
      <c r="H23" s="212"/>
      <c r="I23" s="212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9">
        <f>A23</f>
        <v>0</v>
      </c>
      <c r="H24" s="210"/>
      <c r="I24" s="210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1">
        <f>ZakladDPHZaklVypocet</f>
        <v>0</v>
      </c>
      <c r="H25" s="212"/>
      <c r="I25" s="212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9">
        <f>A25</f>
        <v>0</v>
      </c>
      <c r="H26" s="240"/>
      <c r="I26" s="240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1">
        <f>CenaCelkem-(ZakladDPHSni+DPHSni+ZakladDPHZakl+DPHZakl)</f>
        <v>0</v>
      </c>
      <c r="H27" s="241"/>
      <c r="I27" s="241"/>
      <c r="J27" s="41" t="str">
        <f t="shared" si="0"/>
        <v>CZK</v>
      </c>
    </row>
    <row r="28" spans="1:10" ht="27.75" hidden="1" customHeight="1" thickBot="1">
      <c r="A28" s="2"/>
      <c r="B28" s="112" t="s">
        <v>25</v>
      </c>
      <c r="C28" s="113"/>
      <c r="D28" s="113"/>
      <c r="E28" s="114"/>
      <c r="F28" s="115"/>
      <c r="G28" s="219">
        <f>ZakladDPHSniVypocet+ZakladDPHZaklVypocet</f>
        <v>0</v>
      </c>
      <c r="H28" s="219"/>
      <c r="I28" s="219"/>
      <c r="J28" s="116" t="str">
        <f t="shared" si="0"/>
        <v>CZK</v>
      </c>
    </row>
    <row r="29" spans="1:10" ht="27.75" customHeight="1" thickBot="1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8">
        <f>A27</f>
        <v>0</v>
      </c>
      <c r="H29" s="218"/>
      <c r="I29" s="218"/>
      <c r="J29" s="119" t="s">
        <v>51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20"/>
      <c r="E34" s="221"/>
      <c r="G34" s="222"/>
      <c r="H34" s="223"/>
      <c r="I34" s="223"/>
      <c r="J34" s="25"/>
    </row>
    <row r="35" spans="1:10" ht="12.75" customHeight="1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49</v>
      </c>
      <c r="C39" s="203"/>
      <c r="D39" s="203"/>
      <c r="E39" s="203"/>
      <c r="F39" s="99">
        <f>'SO 01 SO 01 Pol'!AE351</f>
        <v>0</v>
      </c>
      <c r="G39" s="100">
        <f>'SO 01 SO 01 Pol'!AF351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>
      <c r="A40" s="88">
        <v>2</v>
      </c>
      <c r="B40" s="103" t="s">
        <v>43</v>
      </c>
      <c r="C40" s="204" t="s">
        <v>44</v>
      </c>
      <c r="D40" s="204"/>
      <c r="E40" s="204"/>
      <c r="F40" s="104">
        <f>'SO 01 SO 01 Pol'!AE351</f>
        <v>0</v>
      </c>
      <c r="G40" s="105">
        <f>'SO 01 SO 01 Pol'!AF351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>
      <c r="A41" s="88">
        <v>3</v>
      </c>
      <c r="B41" s="107" t="s">
        <v>43</v>
      </c>
      <c r="C41" s="203" t="s">
        <v>44</v>
      </c>
      <c r="D41" s="203"/>
      <c r="E41" s="203"/>
      <c r="F41" s="108">
        <f>'SO 01 SO 01 Pol'!AE351</f>
        <v>0</v>
      </c>
      <c r="G41" s="101">
        <f>'SO 01 SO 01 Pol'!AF351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>
      <c r="A42" s="88"/>
      <c r="B42" s="205" t="s">
        <v>50</v>
      </c>
      <c r="C42" s="206"/>
      <c r="D42" s="206"/>
      <c r="E42" s="207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6">
      <c r="B46" s="120" t="s">
        <v>52</v>
      </c>
    </row>
    <row r="48" spans="1:10" ht="25.5" customHeight="1">
      <c r="A48" s="122"/>
      <c r="B48" s="125" t="s">
        <v>18</v>
      </c>
      <c r="C48" s="125" t="s">
        <v>6</v>
      </c>
      <c r="D48" s="126"/>
      <c r="E48" s="126"/>
      <c r="F48" s="127" t="s">
        <v>53</v>
      </c>
      <c r="G48" s="127"/>
      <c r="H48" s="127"/>
      <c r="I48" s="127" t="s">
        <v>31</v>
      </c>
      <c r="J48" s="127" t="s">
        <v>0</v>
      </c>
    </row>
    <row r="49" spans="1:10" ht="36.75" customHeight="1">
      <c r="A49" s="123"/>
      <c r="B49" s="128" t="s">
        <v>54</v>
      </c>
      <c r="C49" s="201" t="s">
        <v>55</v>
      </c>
      <c r="D49" s="202"/>
      <c r="E49" s="202"/>
      <c r="F49" s="135" t="s">
        <v>26</v>
      </c>
      <c r="G49" s="136"/>
      <c r="H49" s="136"/>
      <c r="I49" s="136">
        <f>'SO 01 SO 01 Pol'!G8</f>
        <v>0</v>
      </c>
      <c r="J49" s="132" t="str">
        <f>IF(I78=0,"",I49/I78*100)</f>
        <v/>
      </c>
    </row>
    <row r="50" spans="1:10" ht="36.75" customHeight="1">
      <c r="A50" s="123"/>
      <c r="B50" s="128" t="s">
        <v>56</v>
      </c>
      <c r="C50" s="201" t="s">
        <v>57</v>
      </c>
      <c r="D50" s="202"/>
      <c r="E50" s="202"/>
      <c r="F50" s="135" t="s">
        <v>26</v>
      </c>
      <c r="G50" s="136"/>
      <c r="H50" s="136"/>
      <c r="I50" s="136">
        <f>'SO 01 SO 01 Pol'!G21</f>
        <v>0</v>
      </c>
      <c r="J50" s="132" t="str">
        <f>IF(I78=0,"",I50/I78*100)</f>
        <v/>
      </c>
    </row>
    <row r="51" spans="1:10" ht="36.75" customHeight="1">
      <c r="A51" s="123"/>
      <c r="B51" s="128" t="s">
        <v>58</v>
      </c>
      <c r="C51" s="201" t="s">
        <v>59</v>
      </c>
      <c r="D51" s="202"/>
      <c r="E51" s="202"/>
      <c r="F51" s="135" t="s">
        <v>26</v>
      </c>
      <c r="G51" s="136"/>
      <c r="H51" s="136"/>
      <c r="I51" s="136">
        <f>'SO 01 SO 01 Pol'!G30</f>
        <v>0</v>
      </c>
      <c r="J51" s="132" t="str">
        <f>IF(I78=0,"",I51/I78*100)</f>
        <v/>
      </c>
    </row>
    <row r="52" spans="1:10" ht="36.75" customHeight="1">
      <c r="A52" s="123"/>
      <c r="B52" s="128" t="s">
        <v>60</v>
      </c>
      <c r="C52" s="201" t="s">
        <v>61</v>
      </c>
      <c r="D52" s="202"/>
      <c r="E52" s="202"/>
      <c r="F52" s="135" t="s">
        <v>26</v>
      </c>
      <c r="G52" s="136"/>
      <c r="H52" s="136"/>
      <c r="I52" s="136">
        <f>'SO 01 SO 01 Pol'!G36</f>
        <v>0</v>
      </c>
      <c r="J52" s="132" t="str">
        <f>IF(I78=0,"",I52/I78*100)</f>
        <v/>
      </c>
    </row>
    <row r="53" spans="1:10" ht="36.75" customHeight="1">
      <c r="A53" s="123"/>
      <c r="B53" s="128" t="s">
        <v>62</v>
      </c>
      <c r="C53" s="201" t="s">
        <v>63</v>
      </c>
      <c r="D53" s="202"/>
      <c r="E53" s="202"/>
      <c r="F53" s="135" t="s">
        <v>26</v>
      </c>
      <c r="G53" s="136"/>
      <c r="H53" s="136"/>
      <c r="I53" s="136">
        <f>'SO 01 SO 01 Pol'!G63</f>
        <v>0</v>
      </c>
      <c r="J53" s="132" t="str">
        <f>IF(I78=0,"",I53/I78*100)</f>
        <v/>
      </c>
    </row>
    <row r="54" spans="1:10" ht="36.75" customHeight="1">
      <c r="A54" s="123"/>
      <c r="B54" s="128" t="s">
        <v>64</v>
      </c>
      <c r="C54" s="201" t="s">
        <v>65</v>
      </c>
      <c r="D54" s="202"/>
      <c r="E54" s="202"/>
      <c r="F54" s="135" t="s">
        <v>26</v>
      </c>
      <c r="G54" s="136"/>
      <c r="H54" s="136"/>
      <c r="I54" s="136">
        <f>'SO 01 SO 01 Pol'!G105</f>
        <v>0</v>
      </c>
      <c r="J54" s="132" t="str">
        <f>IF(I78=0,"",I54/I78*100)</f>
        <v/>
      </c>
    </row>
    <row r="55" spans="1:10" ht="36.75" customHeight="1">
      <c r="A55" s="123"/>
      <c r="B55" s="128" t="s">
        <v>66</v>
      </c>
      <c r="C55" s="201" t="s">
        <v>67</v>
      </c>
      <c r="D55" s="202"/>
      <c r="E55" s="202"/>
      <c r="F55" s="135" t="s">
        <v>26</v>
      </c>
      <c r="G55" s="136"/>
      <c r="H55" s="136"/>
      <c r="I55" s="136">
        <f>'SO 01 SO 01 Pol'!G114</f>
        <v>0</v>
      </c>
      <c r="J55" s="132" t="str">
        <f>IF(I78=0,"",I55/I78*100)</f>
        <v/>
      </c>
    </row>
    <row r="56" spans="1:10" ht="36.75" customHeight="1">
      <c r="A56" s="123"/>
      <c r="B56" s="128" t="s">
        <v>68</v>
      </c>
      <c r="C56" s="201" t="s">
        <v>69</v>
      </c>
      <c r="D56" s="202"/>
      <c r="E56" s="202"/>
      <c r="F56" s="135" t="s">
        <v>26</v>
      </c>
      <c r="G56" s="136"/>
      <c r="H56" s="136"/>
      <c r="I56" s="136">
        <f>'SO 01 SO 01 Pol'!G118</f>
        <v>0</v>
      </c>
      <c r="J56" s="132" t="str">
        <f>IF(I78=0,"",I56/I78*100)</f>
        <v/>
      </c>
    </row>
    <row r="57" spans="1:10" ht="36.75" customHeight="1">
      <c r="A57" s="123"/>
      <c r="B57" s="128" t="s">
        <v>70</v>
      </c>
      <c r="C57" s="201" t="s">
        <v>71</v>
      </c>
      <c r="D57" s="202"/>
      <c r="E57" s="202"/>
      <c r="F57" s="135" t="s">
        <v>26</v>
      </c>
      <c r="G57" s="136"/>
      <c r="H57" s="136"/>
      <c r="I57" s="136">
        <f>'SO 01 SO 01 Pol'!G130</f>
        <v>0</v>
      </c>
      <c r="J57" s="132" t="str">
        <f>IF(I78=0,"",I57/I78*100)</f>
        <v/>
      </c>
    </row>
    <row r="58" spans="1:10" ht="36.75" customHeight="1">
      <c r="A58" s="123"/>
      <c r="B58" s="128" t="s">
        <v>72</v>
      </c>
      <c r="C58" s="201" t="s">
        <v>73</v>
      </c>
      <c r="D58" s="202"/>
      <c r="E58" s="202"/>
      <c r="F58" s="135" t="s">
        <v>26</v>
      </c>
      <c r="G58" s="136"/>
      <c r="H58" s="136"/>
      <c r="I58" s="136">
        <f>'SO 01 SO 01 Pol'!G138</f>
        <v>0</v>
      </c>
      <c r="J58" s="132" t="str">
        <f>IF(I78=0,"",I58/I78*100)</f>
        <v/>
      </c>
    </row>
    <row r="59" spans="1:10" ht="36.75" customHeight="1">
      <c r="A59" s="123"/>
      <c r="B59" s="128" t="s">
        <v>74</v>
      </c>
      <c r="C59" s="201" t="s">
        <v>75</v>
      </c>
      <c r="D59" s="202"/>
      <c r="E59" s="202"/>
      <c r="F59" s="135" t="s">
        <v>26</v>
      </c>
      <c r="G59" s="136"/>
      <c r="H59" s="136"/>
      <c r="I59" s="136">
        <f>'SO 01 SO 01 Pol'!G143</f>
        <v>0</v>
      </c>
      <c r="J59" s="132" t="str">
        <f>IF(I78=0,"",I59/I78*100)</f>
        <v/>
      </c>
    </row>
    <row r="60" spans="1:10" ht="36.75" customHeight="1">
      <c r="A60" s="123"/>
      <c r="B60" s="128" t="s">
        <v>76</v>
      </c>
      <c r="C60" s="201" t="s">
        <v>77</v>
      </c>
      <c r="D60" s="202"/>
      <c r="E60" s="202"/>
      <c r="F60" s="135" t="s">
        <v>26</v>
      </c>
      <c r="G60" s="136"/>
      <c r="H60" s="136"/>
      <c r="I60" s="136">
        <f>'SO 01 SO 01 Pol'!G166</f>
        <v>0</v>
      </c>
      <c r="J60" s="132" t="str">
        <f>IF(I78=0,"",I60/I78*100)</f>
        <v/>
      </c>
    </row>
    <row r="61" spans="1:10" ht="36.75" customHeight="1">
      <c r="A61" s="123"/>
      <c r="B61" s="128" t="s">
        <v>78</v>
      </c>
      <c r="C61" s="201" t="s">
        <v>79</v>
      </c>
      <c r="D61" s="202"/>
      <c r="E61" s="202"/>
      <c r="F61" s="135" t="s">
        <v>26</v>
      </c>
      <c r="G61" s="136"/>
      <c r="H61" s="136"/>
      <c r="I61" s="136">
        <f>'SO 01 SO 01 Pol'!G173</f>
        <v>0</v>
      </c>
      <c r="J61" s="132" t="str">
        <f>IF(I78=0,"",I61/I78*100)</f>
        <v/>
      </c>
    </row>
    <row r="62" spans="1:10" ht="36.75" customHeight="1">
      <c r="A62" s="123"/>
      <c r="B62" s="128" t="s">
        <v>80</v>
      </c>
      <c r="C62" s="201" t="s">
        <v>81</v>
      </c>
      <c r="D62" s="202"/>
      <c r="E62" s="202"/>
      <c r="F62" s="135" t="s">
        <v>26</v>
      </c>
      <c r="G62" s="136"/>
      <c r="H62" s="136"/>
      <c r="I62" s="136">
        <f>'SO 01 SO 01 Pol'!G175</f>
        <v>0</v>
      </c>
      <c r="J62" s="132" t="str">
        <f>IF(I78=0,"",I62/I78*100)</f>
        <v/>
      </c>
    </row>
    <row r="63" spans="1:10" ht="36.75" customHeight="1">
      <c r="A63" s="123"/>
      <c r="B63" s="128" t="s">
        <v>82</v>
      </c>
      <c r="C63" s="201" t="s">
        <v>83</v>
      </c>
      <c r="D63" s="202"/>
      <c r="E63" s="202"/>
      <c r="F63" s="135" t="s">
        <v>26</v>
      </c>
      <c r="G63" s="136"/>
      <c r="H63" s="136"/>
      <c r="I63" s="136">
        <f>'SO 01 SO 01 Pol'!G177</f>
        <v>0</v>
      </c>
      <c r="J63" s="132" t="str">
        <f>IF(I78=0,"",I63/I78*100)</f>
        <v/>
      </c>
    </row>
    <row r="64" spans="1:10" ht="36.75" customHeight="1">
      <c r="A64" s="123"/>
      <c r="B64" s="128" t="s">
        <v>84</v>
      </c>
      <c r="C64" s="201" t="s">
        <v>85</v>
      </c>
      <c r="D64" s="202"/>
      <c r="E64" s="202"/>
      <c r="F64" s="135" t="s">
        <v>26</v>
      </c>
      <c r="G64" s="136"/>
      <c r="H64" s="136"/>
      <c r="I64" s="136">
        <f>'SO 01 SO 01 Pol'!G198</f>
        <v>0</v>
      </c>
      <c r="J64" s="132" t="str">
        <f>IF(I78=0,"",I64/I78*100)</f>
        <v/>
      </c>
    </row>
    <row r="65" spans="1:10" ht="36.75" customHeight="1">
      <c r="A65" s="123"/>
      <c r="B65" s="128" t="s">
        <v>86</v>
      </c>
      <c r="C65" s="201" t="s">
        <v>87</v>
      </c>
      <c r="D65" s="202"/>
      <c r="E65" s="202"/>
      <c r="F65" s="135" t="s">
        <v>26</v>
      </c>
      <c r="G65" s="136"/>
      <c r="H65" s="136"/>
      <c r="I65" s="136">
        <f>'SO 01 SO 01 Pol'!G200</f>
        <v>0</v>
      </c>
      <c r="J65" s="132" t="str">
        <f>IF(I78=0,"",I65/I78*100)</f>
        <v/>
      </c>
    </row>
    <row r="66" spans="1:10" ht="36.75" customHeight="1">
      <c r="A66" s="123"/>
      <c r="B66" s="128" t="s">
        <v>88</v>
      </c>
      <c r="C66" s="201" t="s">
        <v>89</v>
      </c>
      <c r="D66" s="202"/>
      <c r="E66" s="202"/>
      <c r="F66" s="135" t="s">
        <v>26</v>
      </c>
      <c r="G66" s="136"/>
      <c r="H66" s="136"/>
      <c r="I66" s="136">
        <f>'SO 01 SO 01 Pol'!G260</f>
        <v>0</v>
      </c>
      <c r="J66" s="132" t="str">
        <f>IF(I78=0,"",I66/I78*100)</f>
        <v/>
      </c>
    </row>
    <row r="67" spans="1:10" ht="36.75" customHeight="1">
      <c r="A67" s="123"/>
      <c r="B67" s="128" t="s">
        <v>90</v>
      </c>
      <c r="C67" s="201" t="s">
        <v>91</v>
      </c>
      <c r="D67" s="202"/>
      <c r="E67" s="202"/>
      <c r="F67" s="135" t="s">
        <v>27</v>
      </c>
      <c r="G67" s="136"/>
      <c r="H67" s="136"/>
      <c r="I67" s="136">
        <f>'SO 01 SO 01 Pol'!G262</f>
        <v>0</v>
      </c>
      <c r="J67" s="132" t="str">
        <f>IF(I78=0,"",I67/I78*100)</f>
        <v/>
      </c>
    </row>
    <row r="68" spans="1:10" ht="36.75" customHeight="1">
      <c r="A68" s="123"/>
      <c r="B68" s="128" t="s">
        <v>92</v>
      </c>
      <c r="C68" s="201" t="s">
        <v>93</v>
      </c>
      <c r="D68" s="202"/>
      <c r="E68" s="202"/>
      <c r="F68" s="135" t="s">
        <v>27</v>
      </c>
      <c r="G68" s="136"/>
      <c r="H68" s="136"/>
      <c r="I68" s="136">
        <f>'SO 01 SO 01 Pol'!G267</f>
        <v>0</v>
      </c>
      <c r="J68" s="132" t="str">
        <f>IF(I78=0,"",I68/I78*100)</f>
        <v/>
      </c>
    </row>
    <row r="69" spans="1:10" ht="36.75" customHeight="1">
      <c r="A69" s="123"/>
      <c r="B69" s="128" t="s">
        <v>94</v>
      </c>
      <c r="C69" s="201" t="s">
        <v>95</v>
      </c>
      <c r="D69" s="202"/>
      <c r="E69" s="202"/>
      <c r="F69" s="135" t="s">
        <v>27</v>
      </c>
      <c r="G69" s="136"/>
      <c r="H69" s="136"/>
      <c r="I69" s="136">
        <f>'SO 01 SO 01 Pol'!G271</f>
        <v>0</v>
      </c>
      <c r="J69" s="132" t="str">
        <f>IF(I78=0,"",I69/I78*100)</f>
        <v/>
      </c>
    </row>
    <row r="70" spans="1:10" ht="36.75" customHeight="1">
      <c r="A70" s="123"/>
      <c r="B70" s="128" t="s">
        <v>96</v>
      </c>
      <c r="C70" s="201" t="s">
        <v>97</v>
      </c>
      <c r="D70" s="202"/>
      <c r="E70" s="202"/>
      <c r="F70" s="135" t="s">
        <v>27</v>
      </c>
      <c r="G70" s="136"/>
      <c r="H70" s="136"/>
      <c r="I70" s="136">
        <f>'SO 01 SO 01 Pol'!G279</f>
        <v>0</v>
      </c>
      <c r="J70" s="132" t="str">
        <f>IF(I78=0,"",I70/I78*100)</f>
        <v/>
      </c>
    </row>
    <row r="71" spans="1:10" ht="36.75" customHeight="1">
      <c r="A71" s="123"/>
      <c r="B71" s="128" t="s">
        <v>98</v>
      </c>
      <c r="C71" s="201" t="s">
        <v>99</v>
      </c>
      <c r="D71" s="202"/>
      <c r="E71" s="202"/>
      <c r="F71" s="135" t="s">
        <v>27</v>
      </c>
      <c r="G71" s="136"/>
      <c r="H71" s="136"/>
      <c r="I71" s="136">
        <f>'SO 01 SO 01 Pol'!G303</f>
        <v>0</v>
      </c>
      <c r="J71" s="132" t="str">
        <f>IF(I78=0,"",I71/I78*100)</f>
        <v/>
      </c>
    </row>
    <row r="72" spans="1:10" ht="36.75" customHeight="1">
      <c r="A72" s="123"/>
      <c r="B72" s="128" t="s">
        <v>100</v>
      </c>
      <c r="C72" s="201" t="s">
        <v>101</v>
      </c>
      <c r="D72" s="202"/>
      <c r="E72" s="202"/>
      <c r="F72" s="135" t="s">
        <v>27</v>
      </c>
      <c r="G72" s="136"/>
      <c r="H72" s="136"/>
      <c r="I72" s="136">
        <f>'SO 01 SO 01 Pol'!G306</f>
        <v>0</v>
      </c>
      <c r="J72" s="132" t="str">
        <f>IF(I78=0,"",I72/I78*100)</f>
        <v/>
      </c>
    </row>
    <row r="73" spans="1:10" ht="36.75" customHeight="1">
      <c r="A73" s="123"/>
      <c r="B73" s="128" t="s">
        <v>102</v>
      </c>
      <c r="C73" s="201" t="s">
        <v>103</v>
      </c>
      <c r="D73" s="202"/>
      <c r="E73" s="202"/>
      <c r="F73" s="135" t="s">
        <v>27</v>
      </c>
      <c r="G73" s="136"/>
      <c r="H73" s="136"/>
      <c r="I73" s="136">
        <f>'SO 01 SO 01 Pol'!G312</f>
        <v>0</v>
      </c>
      <c r="J73" s="132" t="str">
        <f>IF(I78=0,"",I73/I78*100)</f>
        <v/>
      </c>
    </row>
    <row r="74" spans="1:10" ht="36.75" customHeight="1">
      <c r="A74" s="123"/>
      <c r="B74" s="128" t="s">
        <v>104</v>
      </c>
      <c r="C74" s="201" t="s">
        <v>105</v>
      </c>
      <c r="D74" s="202"/>
      <c r="E74" s="202"/>
      <c r="F74" s="135" t="s">
        <v>28</v>
      </c>
      <c r="G74" s="136"/>
      <c r="H74" s="136"/>
      <c r="I74" s="136">
        <f>'SO 01 SO 01 Pol'!G328</f>
        <v>0</v>
      </c>
      <c r="J74" s="132" t="str">
        <f>IF(I78=0,"",I74/I78*100)</f>
        <v/>
      </c>
    </row>
    <row r="75" spans="1:10" ht="36.75" customHeight="1">
      <c r="A75" s="123"/>
      <c r="B75" s="128" t="s">
        <v>106</v>
      </c>
      <c r="C75" s="201" t="s">
        <v>107</v>
      </c>
      <c r="D75" s="202"/>
      <c r="E75" s="202"/>
      <c r="F75" s="135" t="s">
        <v>108</v>
      </c>
      <c r="G75" s="136"/>
      <c r="H75" s="136"/>
      <c r="I75" s="136">
        <f>'SO 01 SO 01 Pol'!G330</f>
        <v>0</v>
      </c>
      <c r="J75" s="132" t="str">
        <f>IF(I78=0,"",I75/I78*100)</f>
        <v/>
      </c>
    </row>
    <row r="76" spans="1:10" ht="36.75" customHeight="1">
      <c r="A76" s="123"/>
      <c r="B76" s="128" t="s">
        <v>109</v>
      </c>
      <c r="C76" s="201" t="s">
        <v>29</v>
      </c>
      <c r="D76" s="202"/>
      <c r="E76" s="202"/>
      <c r="F76" s="135" t="s">
        <v>109</v>
      </c>
      <c r="G76" s="136"/>
      <c r="H76" s="136"/>
      <c r="I76" s="136">
        <f>'SO 01 SO 01 Pol'!G339</f>
        <v>0</v>
      </c>
      <c r="J76" s="132" t="str">
        <f>IF(I78=0,"",I76/I78*100)</f>
        <v/>
      </c>
    </row>
    <row r="77" spans="1:10" ht="36.75" customHeight="1">
      <c r="A77" s="123"/>
      <c r="B77" s="128" t="s">
        <v>110</v>
      </c>
      <c r="C77" s="201" t="s">
        <v>30</v>
      </c>
      <c r="D77" s="202"/>
      <c r="E77" s="202"/>
      <c r="F77" s="135" t="s">
        <v>110</v>
      </c>
      <c r="G77" s="136"/>
      <c r="H77" s="136"/>
      <c r="I77" s="136">
        <f>'SO 01 SO 01 Pol'!G348</f>
        <v>0</v>
      </c>
      <c r="J77" s="132" t="str">
        <f>IF(I78=0,"",I77/I78*100)</f>
        <v/>
      </c>
    </row>
    <row r="78" spans="1:10" ht="25.5" customHeight="1">
      <c r="A78" s="124"/>
      <c r="B78" s="129" t="s">
        <v>1</v>
      </c>
      <c r="C78" s="130"/>
      <c r="D78" s="131"/>
      <c r="E78" s="131"/>
      <c r="F78" s="137"/>
      <c r="G78" s="138"/>
      <c r="H78" s="138"/>
      <c r="I78" s="138">
        <f>SUM(I49:I77)</f>
        <v>0</v>
      </c>
      <c r="J78" s="133">
        <f>SUM(J49:J77)</f>
        <v>0</v>
      </c>
    </row>
    <row r="79" spans="1:10">
      <c r="F79" s="87"/>
      <c r="G79" s="87"/>
      <c r="H79" s="87"/>
      <c r="I79" s="87"/>
      <c r="J79" s="134"/>
    </row>
    <row r="80" spans="1:10">
      <c r="F80" s="87"/>
      <c r="G80" s="87"/>
      <c r="H80" s="87"/>
      <c r="I80" s="87"/>
      <c r="J80" s="134"/>
    </row>
    <row r="81" spans="6:10">
      <c r="F81" s="87"/>
      <c r="G81" s="87"/>
      <c r="H81" s="87"/>
      <c r="I81" s="87"/>
      <c r="J81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6:E76"/>
    <mergeCell ref="C77:E77"/>
    <mergeCell ref="C70:E70"/>
    <mergeCell ref="C71:E71"/>
    <mergeCell ref="C72:E72"/>
    <mergeCell ref="C73:E73"/>
    <mergeCell ref="C74:E74"/>
  </mergeCells>
  <phoneticPr fontId="0" type="noConversion"/>
  <pageMargins left="0.39370078740157499" right="0.196850393700787" top="0.59055118110236204" bottom="0.39370078740157499" header="0" footer="0.196850393700787"/>
  <pageSetup paperSize="9" scale="80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baseColWidth="10" defaultColWidth="9.1640625" defaultRowHeight="13"/>
  <cols>
    <col min="1" max="1" width="4.33203125" style="3" customWidth="1"/>
    <col min="2" max="2" width="14.33203125" style="3" customWidth="1"/>
    <col min="3" max="3" width="38.33203125" style="7" customWidth="1"/>
    <col min="4" max="4" width="4.5" style="3" customWidth="1"/>
    <col min="5" max="5" width="10.5" style="3" customWidth="1"/>
    <col min="6" max="6" width="9.83203125" style="3" customWidth="1"/>
    <col min="7" max="7" width="12.6640625" style="3" customWidth="1"/>
    <col min="8" max="16384" width="9.1640625" style="3"/>
  </cols>
  <sheetData>
    <row r="1" spans="1:7" ht="16">
      <c r="A1" s="253" t="s">
        <v>7</v>
      </c>
      <c r="B1" s="253"/>
      <c r="C1" s="254"/>
      <c r="D1" s="253"/>
      <c r="E1" s="253"/>
      <c r="F1" s="253"/>
      <c r="G1" s="253"/>
    </row>
    <row r="2" spans="1:7" ht="25" customHeight="1">
      <c r="A2" s="50" t="s">
        <v>8</v>
      </c>
      <c r="B2" s="49"/>
      <c r="C2" s="255"/>
      <c r="D2" s="255"/>
      <c r="E2" s="255"/>
      <c r="F2" s="255"/>
      <c r="G2" s="256"/>
    </row>
    <row r="3" spans="1:7" ht="25" customHeight="1">
      <c r="A3" s="50" t="s">
        <v>9</v>
      </c>
      <c r="B3" s="49"/>
      <c r="C3" s="255"/>
      <c r="D3" s="255"/>
      <c r="E3" s="255"/>
      <c r="F3" s="255"/>
      <c r="G3" s="256"/>
    </row>
    <row r="4" spans="1:7" ht="25" customHeight="1">
      <c r="A4" s="50" t="s">
        <v>10</v>
      </c>
      <c r="B4" s="49"/>
      <c r="C4" s="255"/>
      <c r="D4" s="255"/>
      <c r="E4" s="255"/>
      <c r="F4" s="255"/>
      <c r="G4" s="256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1AAF9-A578-4202-BD11-9F642342186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baseColWidth="10" defaultColWidth="8.83203125" defaultRowHeight="13" outlineLevelRow="3"/>
  <cols>
    <col min="1" max="1" width="3.33203125" customWidth="1"/>
    <col min="2" max="2" width="12.5" style="121" customWidth="1"/>
    <col min="3" max="3" width="38.1640625" style="121" customWidth="1"/>
    <col min="4" max="4" width="4.83203125" customWidth="1"/>
    <col min="5" max="5" width="10.5" customWidth="1"/>
    <col min="6" max="6" width="9.8320312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>
      <c r="A1" s="261" t="s">
        <v>7</v>
      </c>
      <c r="B1" s="261"/>
      <c r="C1" s="261"/>
      <c r="D1" s="261"/>
      <c r="E1" s="261"/>
      <c r="F1" s="261"/>
      <c r="G1" s="261"/>
      <c r="AG1" t="s">
        <v>111</v>
      </c>
    </row>
    <row r="2" spans="1:60" ht="25" customHeight="1">
      <c r="A2" s="50" t="s">
        <v>8</v>
      </c>
      <c r="B2" s="49" t="s">
        <v>47</v>
      </c>
      <c r="C2" s="262" t="s">
        <v>48</v>
      </c>
      <c r="D2" s="263"/>
      <c r="E2" s="263"/>
      <c r="F2" s="263"/>
      <c r="G2" s="264"/>
      <c r="AG2" t="s">
        <v>112</v>
      </c>
    </row>
    <row r="3" spans="1:60" ht="25" customHeight="1">
      <c r="A3" s="50" t="s">
        <v>9</v>
      </c>
      <c r="B3" s="49" t="s">
        <v>43</v>
      </c>
      <c r="C3" s="262" t="s">
        <v>44</v>
      </c>
      <c r="D3" s="263"/>
      <c r="E3" s="263"/>
      <c r="F3" s="263"/>
      <c r="G3" s="264"/>
      <c r="AC3" s="121" t="s">
        <v>112</v>
      </c>
      <c r="AG3" t="s">
        <v>113</v>
      </c>
    </row>
    <row r="4" spans="1:60" ht="25" customHeight="1">
      <c r="A4" s="140" t="s">
        <v>10</v>
      </c>
      <c r="B4" s="141" t="s">
        <v>43</v>
      </c>
      <c r="C4" s="265" t="s">
        <v>44</v>
      </c>
      <c r="D4" s="266"/>
      <c r="E4" s="266"/>
      <c r="F4" s="266"/>
      <c r="G4" s="267"/>
      <c r="AG4" t="s">
        <v>114</v>
      </c>
    </row>
    <row r="5" spans="1:60">
      <c r="D5" s="10"/>
    </row>
    <row r="6" spans="1:60" ht="42">
      <c r="A6" s="143" t="s">
        <v>115</v>
      </c>
      <c r="B6" s="145" t="s">
        <v>116</v>
      </c>
      <c r="C6" s="145" t="s">
        <v>117</v>
      </c>
      <c r="D6" s="144" t="s">
        <v>118</v>
      </c>
      <c r="E6" s="143" t="s">
        <v>119</v>
      </c>
      <c r="F6" s="142" t="s">
        <v>120</v>
      </c>
      <c r="G6" s="143" t="s">
        <v>31</v>
      </c>
      <c r="H6" s="146" t="s">
        <v>32</v>
      </c>
      <c r="I6" s="146" t="s">
        <v>121</v>
      </c>
      <c r="J6" s="146" t="s">
        <v>33</v>
      </c>
      <c r="K6" s="146" t="s">
        <v>122</v>
      </c>
      <c r="L6" s="146" t="s">
        <v>123</v>
      </c>
      <c r="M6" s="146" t="s">
        <v>124</v>
      </c>
      <c r="N6" s="146" t="s">
        <v>125</v>
      </c>
      <c r="O6" s="146" t="s">
        <v>126</v>
      </c>
      <c r="P6" s="146" t="s">
        <v>127</v>
      </c>
      <c r="Q6" s="146" t="s">
        <v>128</v>
      </c>
      <c r="R6" s="146" t="s">
        <v>129</v>
      </c>
      <c r="S6" s="146" t="s">
        <v>130</v>
      </c>
      <c r="T6" s="146" t="s">
        <v>131</v>
      </c>
      <c r="U6" s="146" t="s">
        <v>132</v>
      </c>
      <c r="V6" s="146" t="s">
        <v>133</v>
      </c>
      <c r="W6" s="146" t="s">
        <v>134</v>
      </c>
      <c r="X6" s="146" t="s">
        <v>135</v>
      </c>
      <c r="Y6" s="146" t="s">
        <v>136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ht="14">
      <c r="A8" s="169" t="s">
        <v>137</v>
      </c>
      <c r="B8" s="170" t="s">
        <v>54</v>
      </c>
      <c r="C8" s="190" t="s">
        <v>55</v>
      </c>
      <c r="D8" s="171"/>
      <c r="E8" s="172"/>
      <c r="F8" s="173"/>
      <c r="G8" s="174">
        <f>SUMIF(AG9:AG20,"&lt;&gt;NOR",G9:G20)</f>
        <v>0</v>
      </c>
      <c r="H8" s="168"/>
      <c r="I8" s="168">
        <f>SUM(I9:I20)</f>
        <v>0</v>
      </c>
      <c r="J8" s="168"/>
      <c r="K8" s="168">
        <f>SUM(K9:K20)</f>
        <v>0</v>
      </c>
      <c r="L8" s="168"/>
      <c r="M8" s="168">
        <f>SUM(M9:M20)</f>
        <v>0</v>
      </c>
      <c r="N8" s="167"/>
      <c r="O8" s="167">
        <f>SUM(O9:O20)</f>
        <v>0</v>
      </c>
      <c r="P8" s="167"/>
      <c r="Q8" s="167">
        <f>SUM(Q9:Q20)</f>
        <v>82.45</v>
      </c>
      <c r="R8" s="168"/>
      <c r="S8" s="168"/>
      <c r="T8" s="168"/>
      <c r="U8" s="168"/>
      <c r="V8" s="168">
        <f>SUM(V9:V20)</f>
        <v>31.55</v>
      </c>
      <c r="W8" s="168"/>
      <c r="X8" s="168"/>
      <c r="Y8" s="168"/>
      <c r="AG8" t="s">
        <v>138</v>
      </c>
    </row>
    <row r="9" spans="1:60" outlineLevel="1">
      <c r="A9" s="182">
        <v>1</v>
      </c>
      <c r="B9" s="183" t="s">
        <v>139</v>
      </c>
      <c r="C9" s="191" t="s">
        <v>140</v>
      </c>
      <c r="D9" s="184" t="s">
        <v>141</v>
      </c>
      <c r="E9" s="185">
        <v>63</v>
      </c>
      <c r="F9" s="186"/>
      <c r="G9" s="187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7">
        <v>0</v>
      </c>
      <c r="O9" s="157">
        <f>ROUND(E9*N9,2)</f>
        <v>0</v>
      </c>
      <c r="P9" s="157">
        <v>0.22500000000000001</v>
      </c>
      <c r="Q9" s="157">
        <f>ROUND(E9*P9,2)</f>
        <v>14.18</v>
      </c>
      <c r="R9" s="158"/>
      <c r="S9" s="158" t="s">
        <v>142</v>
      </c>
      <c r="T9" s="158" t="s">
        <v>143</v>
      </c>
      <c r="U9" s="158">
        <v>0.14199999999999999</v>
      </c>
      <c r="V9" s="158">
        <f>ROUND(E9*U9,2)</f>
        <v>8.9499999999999993</v>
      </c>
      <c r="W9" s="158"/>
      <c r="X9" s="158" t="s">
        <v>144</v>
      </c>
      <c r="Y9" s="158" t="s">
        <v>145</v>
      </c>
      <c r="Z9" s="147"/>
      <c r="AA9" s="147"/>
      <c r="AB9" s="147"/>
      <c r="AC9" s="147"/>
      <c r="AD9" s="147"/>
      <c r="AE9" s="147"/>
      <c r="AF9" s="147"/>
      <c r="AG9" s="147" t="s">
        <v>146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82">
        <v>2</v>
      </c>
      <c r="B10" s="183" t="s">
        <v>147</v>
      </c>
      <c r="C10" s="191" t="s">
        <v>148</v>
      </c>
      <c r="D10" s="184" t="s">
        <v>141</v>
      </c>
      <c r="E10" s="185">
        <v>63</v>
      </c>
      <c r="F10" s="186"/>
      <c r="G10" s="187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15</v>
      </c>
      <c r="M10" s="158">
        <f>G10*(1+L10/100)</f>
        <v>0</v>
      </c>
      <c r="N10" s="157">
        <v>0</v>
      </c>
      <c r="O10" s="157">
        <f>ROUND(E10*N10,2)</f>
        <v>0</v>
      </c>
      <c r="P10" s="157">
        <v>0.88</v>
      </c>
      <c r="Q10" s="157">
        <f>ROUND(E10*P10,2)</f>
        <v>55.44</v>
      </c>
      <c r="R10" s="158"/>
      <c r="S10" s="158" t="s">
        <v>142</v>
      </c>
      <c r="T10" s="158" t="s">
        <v>143</v>
      </c>
      <c r="U10" s="158">
        <v>0.14399999999999999</v>
      </c>
      <c r="V10" s="158">
        <f>ROUND(E10*U10,2)</f>
        <v>9.07</v>
      </c>
      <c r="W10" s="158"/>
      <c r="X10" s="158" t="s">
        <v>144</v>
      </c>
      <c r="Y10" s="158" t="s">
        <v>145</v>
      </c>
      <c r="Z10" s="147"/>
      <c r="AA10" s="147"/>
      <c r="AB10" s="147"/>
      <c r="AC10" s="147"/>
      <c r="AD10" s="147"/>
      <c r="AE10" s="147"/>
      <c r="AF10" s="147"/>
      <c r="AG10" s="147" t="s">
        <v>146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>
      <c r="A11" s="182">
        <v>3</v>
      </c>
      <c r="B11" s="183" t="s">
        <v>149</v>
      </c>
      <c r="C11" s="191" t="s">
        <v>150</v>
      </c>
      <c r="D11" s="184" t="s">
        <v>151</v>
      </c>
      <c r="E11" s="185">
        <v>57</v>
      </c>
      <c r="F11" s="186"/>
      <c r="G11" s="187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15</v>
      </c>
      <c r="M11" s="158">
        <f>G11*(1+L11/100)</f>
        <v>0</v>
      </c>
      <c r="N11" s="157">
        <v>0</v>
      </c>
      <c r="O11" s="157">
        <f>ROUND(E11*N11,2)</f>
        <v>0</v>
      </c>
      <c r="P11" s="157">
        <v>0.22</v>
      </c>
      <c r="Q11" s="157">
        <f>ROUND(E11*P11,2)</f>
        <v>12.54</v>
      </c>
      <c r="R11" s="158"/>
      <c r="S11" s="158" t="s">
        <v>142</v>
      </c>
      <c r="T11" s="158" t="s">
        <v>143</v>
      </c>
      <c r="U11" s="158">
        <v>0.14299999999999999</v>
      </c>
      <c r="V11" s="158">
        <f>ROUND(E11*U11,2)</f>
        <v>8.15</v>
      </c>
      <c r="W11" s="158"/>
      <c r="X11" s="158" t="s">
        <v>144</v>
      </c>
      <c r="Y11" s="158" t="s">
        <v>145</v>
      </c>
      <c r="Z11" s="147"/>
      <c r="AA11" s="147"/>
      <c r="AB11" s="147"/>
      <c r="AC11" s="147"/>
      <c r="AD11" s="147"/>
      <c r="AE11" s="147"/>
      <c r="AF11" s="147"/>
      <c r="AG11" s="147" t="s">
        <v>146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>
      <c r="A12" s="176">
        <v>4</v>
      </c>
      <c r="B12" s="177" t="s">
        <v>152</v>
      </c>
      <c r="C12" s="192" t="s">
        <v>153</v>
      </c>
      <c r="D12" s="178" t="s">
        <v>151</v>
      </c>
      <c r="E12" s="179">
        <v>2</v>
      </c>
      <c r="F12" s="180"/>
      <c r="G12" s="181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7">
        <v>0</v>
      </c>
      <c r="O12" s="157">
        <f>ROUND(E12*N12,2)</f>
        <v>0</v>
      </c>
      <c r="P12" s="157">
        <v>0.14607999999999999</v>
      </c>
      <c r="Q12" s="157">
        <f>ROUND(E12*P12,2)</f>
        <v>0.28999999999999998</v>
      </c>
      <c r="R12" s="158"/>
      <c r="S12" s="158" t="s">
        <v>142</v>
      </c>
      <c r="T12" s="158" t="s">
        <v>143</v>
      </c>
      <c r="U12" s="158">
        <v>0.24199999999999999</v>
      </c>
      <c r="V12" s="158">
        <f>ROUND(E12*U12,2)</f>
        <v>0.48</v>
      </c>
      <c r="W12" s="158"/>
      <c r="X12" s="158" t="s">
        <v>144</v>
      </c>
      <c r="Y12" s="158" t="s">
        <v>145</v>
      </c>
      <c r="Z12" s="147"/>
      <c r="AA12" s="147"/>
      <c r="AB12" s="147"/>
      <c r="AC12" s="147"/>
      <c r="AD12" s="147"/>
      <c r="AE12" s="147"/>
      <c r="AF12" s="147"/>
      <c r="AG12" s="147" t="s">
        <v>146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>
      <c r="A13" s="154"/>
      <c r="B13" s="155"/>
      <c r="C13" s="257" t="s">
        <v>154</v>
      </c>
      <c r="D13" s="258"/>
      <c r="E13" s="258"/>
      <c r="F13" s="258"/>
      <c r="G13" s="2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7"/>
      <c r="AA13" s="147"/>
      <c r="AB13" s="147"/>
      <c r="AC13" s="147"/>
      <c r="AD13" s="147"/>
      <c r="AE13" s="147"/>
      <c r="AF13" s="147"/>
      <c r="AG13" s="147" t="s">
        <v>155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>
      <c r="A14" s="176">
        <v>5</v>
      </c>
      <c r="B14" s="177" t="s">
        <v>156</v>
      </c>
      <c r="C14" s="192" t="s">
        <v>157</v>
      </c>
      <c r="D14" s="178" t="s">
        <v>158</v>
      </c>
      <c r="E14" s="179">
        <v>9.4</v>
      </c>
      <c r="F14" s="180"/>
      <c r="G14" s="181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15</v>
      </c>
      <c r="M14" s="158">
        <f>G14*(1+L14/100)</f>
        <v>0</v>
      </c>
      <c r="N14" s="157">
        <v>0</v>
      </c>
      <c r="O14" s="157">
        <f>ROUND(E14*N14,2)</f>
        <v>0</v>
      </c>
      <c r="P14" s="157">
        <v>0</v>
      </c>
      <c r="Q14" s="157">
        <f>ROUND(E14*P14,2)</f>
        <v>0</v>
      </c>
      <c r="R14" s="158"/>
      <c r="S14" s="158" t="s">
        <v>142</v>
      </c>
      <c r="T14" s="158" t="s">
        <v>143</v>
      </c>
      <c r="U14" s="158">
        <v>0.42199999999999999</v>
      </c>
      <c r="V14" s="158">
        <f>ROUND(E14*U14,2)</f>
        <v>3.97</v>
      </c>
      <c r="W14" s="158"/>
      <c r="X14" s="158" t="s">
        <v>144</v>
      </c>
      <c r="Y14" s="158" t="s">
        <v>145</v>
      </c>
      <c r="Z14" s="147"/>
      <c r="AA14" s="147"/>
      <c r="AB14" s="147"/>
      <c r="AC14" s="147"/>
      <c r="AD14" s="147"/>
      <c r="AE14" s="147"/>
      <c r="AF14" s="147"/>
      <c r="AG14" s="147" t="s">
        <v>146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>
      <c r="A15" s="154"/>
      <c r="B15" s="155"/>
      <c r="C15" s="193" t="s">
        <v>159</v>
      </c>
      <c r="D15" s="163"/>
      <c r="E15" s="164">
        <v>9.4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160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>
      <c r="A16" s="182">
        <v>6</v>
      </c>
      <c r="B16" s="183" t="s">
        <v>161</v>
      </c>
      <c r="C16" s="191" t="s">
        <v>162</v>
      </c>
      <c r="D16" s="184" t="s">
        <v>158</v>
      </c>
      <c r="E16" s="185">
        <v>9.4</v>
      </c>
      <c r="F16" s="186"/>
      <c r="G16" s="187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15</v>
      </c>
      <c r="M16" s="158">
        <f>G16*(1+L16/100)</f>
        <v>0</v>
      </c>
      <c r="N16" s="157">
        <v>0</v>
      </c>
      <c r="O16" s="157">
        <f>ROUND(E16*N16,2)</f>
        <v>0</v>
      </c>
      <c r="P16" s="157">
        <v>0</v>
      </c>
      <c r="Q16" s="157">
        <f>ROUND(E16*P16,2)</f>
        <v>0</v>
      </c>
      <c r="R16" s="158"/>
      <c r="S16" s="158" t="s">
        <v>142</v>
      </c>
      <c r="T16" s="158" t="s">
        <v>143</v>
      </c>
      <c r="U16" s="158">
        <v>8.7999999999999995E-2</v>
      </c>
      <c r="V16" s="158">
        <f>ROUND(E16*U16,2)</f>
        <v>0.83</v>
      </c>
      <c r="W16" s="158"/>
      <c r="X16" s="158" t="s">
        <v>144</v>
      </c>
      <c r="Y16" s="158" t="s">
        <v>145</v>
      </c>
      <c r="Z16" s="147"/>
      <c r="AA16" s="147"/>
      <c r="AB16" s="147"/>
      <c r="AC16" s="147"/>
      <c r="AD16" s="147"/>
      <c r="AE16" s="147"/>
      <c r="AF16" s="147"/>
      <c r="AG16" s="147" t="s">
        <v>146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>
      <c r="A17" s="182">
        <v>7</v>
      </c>
      <c r="B17" s="183" t="s">
        <v>163</v>
      </c>
      <c r="C17" s="191" t="s">
        <v>164</v>
      </c>
      <c r="D17" s="184" t="s">
        <v>158</v>
      </c>
      <c r="E17" s="185">
        <v>9.4</v>
      </c>
      <c r="F17" s="186"/>
      <c r="G17" s="187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8"/>
      <c r="S17" s="158" t="s">
        <v>142</v>
      </c>
      <c r="T17" s="158" t="s">
        <v>143</v>
      </c>
      <c r="U17" s="158">
        <v>1.0999999999999999E-2</v>
      </c>
      <c r="V17" s="158">
        <f>ROUND(E17*U17,2)</f>
        <v>0.1</v>
      </c>
      <c r="W17" s="158"/>
      <c r="X17" s="158" t="s">
        <v>144</v>
      </c>
      <c r="Y17" s="158" t="s">
        <v>145</v>
      </c>
      <c r="Z17" s="147"/>
      <c r="AA17" s="147"/>
      <c r="AB17" s="147"/>
      <c r="AC17" s="147"/>
      <c r="AD17" s="147"/>
      <c r="AE17" s="147"/>
      <c r="AF17" s="147"/>
      <c r="AG17" s="147" t="s">
        <v>146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>
      <c r="A18" s="176">
        <v>8</v>
      </c>
      <c r="B18" s="177" t="s">
        <v>165</v>
      </c>
      <c r="C18" s="192" t="s">
        <v>166</v>
      </c>
      <c r="D18" s="178" t="s">
        <v>158</v>
      </c>
      <c r="E18" s="179">
        <v>94</v>
      </c>
      <c r="F18" s="180"/>
      <c r="G18" s="181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15</v>
      </c>
      <c r="M18" s="158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8"/>
      <c r="S18" s="158" t="s">
        <v>142</v>
      </c>
      <c r="T18" s="158" t="s">
        <v>143</v>
      </c>
      <c r="U18" s="158">
        <v>0</v>
      </c>
      <c r="V18" s="158">
        <f>ROUND(E18*U18,2)</f>
        <v>0</v>
      </c>
      <c r="W18" s="158"/>
      <c r="X18" s="158" t="s">
        <v>144</v>
      </c>
      <c r="Y18" s="158" t="s">
        <v>145</v>
      </c>
      <c r="Z18" s="147"/>
      <c r="AA18" s="147"/>
      <c r="AB18" s="147"/>
      <c r="AC18" s="147"/>
      <c r="AD18" s="147"/>
      <c r="AE18" s="147"/>
      <c r="AF18" s="147"/>
      <c r="AG18" s="147" t="s">
        <v>146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>
      <c r="A19" s="154"/>
      <c r="B19" s="155"/>
      <c r="C19" s="193" t="s">
        <v>167</v>
      </c>
      <c r="D19" s="163"/>
      <c r="E19" s="164">
        <v>94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160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>
      <c r="A20" s="182">
        <v>9</v>
      </c>
      <c r="B20" s="183" t="s">
        <v>168</v>
      </c>
      <c r="C20" s="191" t="s">
        <v>169</v>
      </c>
      <c r="D20" s="184" t="s">
        <v>158</v>
      </c>
      <c r="E20" s="185">
        <v>9.4</v>
      </c>
      <c r="F20" s="186"/>
      <c r="G20" s="187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7">
        <v>0</v>
      </c>
      <c r="O20" s="157">
        <f>ROUND(E20*N20,2)</f>
        <v>0</v>
      </c>
      <c r="P20" s="157">
        <v>0</v>
      </c>
      <c r="Q20" s="157">
        <f>ROUND(E20*P20,2)</f>
        <v>0</v>
      </c>
      <c r="R20" s="158"/>
      <c r="S20" s="158" t="s">
        <v>142</v>
      </c>
      <c r="T20" s="158" t="s">
        <v>143</v>
      </c>
      <c r="U20" s="158">
        <v>0</v>
      </c>
      <c r="V20" s="158">
        <f>ROUND(E20*U20,2)</f>
        <v>0</v>
      </c>
      <c r="W20" s="158"/>
      <c r="X20" s="158" t="s">
        <v>144</v>
      </c>
      <c r="Y20" s="158" t="s">
        <v>145</v>
      </c>
      <c r="Z20" s="147"/>
      <c r="AA20" s="147"/>
      <c r="AB20" s="147"/>
      <c r="AC20" s="147"/>
      <c r="AD20" s="147"/>
      <c r="AE20" s="147"/>
      <c r="AF20" s="147"/>
      <c r="AG20" s="147" t="s">
        <v>146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14">
      <c r="A21" s="169" t="s">
        <v>137</v>
      </c>
      <c r="B21" s="170" t="s">
        <v>56</v>
      </c>
      <c r="C21" s="190" t="s">
        <v>57</v>
      </c>
      <c r="D21" s="171"/>
      <c r="E21" s="172"/>
      <c r="F21" s="173"/>
      <c r="G21" s="174">
        <f>SUMIF(AG22:AG29,"&lt;&gt;NOR",G22:G29)</f>
        <v>0</v>
      </c>
      <c r="H21" s="168"/>
      <c r="I21" s="168">
        <f>SUM(I22:I29)</f>
        <v>0</v>
      </c>
      <c r="J21" s="168"/>
      <c r="K21" s="168">
        <f>SUM(K22:K29)</f>
        <v>0</v>
      </c>
      <c r="L21" s="168"/>
      <c r="M21" s="168">
        <f>SUM(M22:M29)</f>
        <v>0</v>
      </c>
      <c r="N21" s="167"/>
      <c r="O21" s="167">
        <f>SUM(O22:O29)</f>
        <v>10.700000000000001</v>
      </c>
      <c r="P21" s="167"/>
      <c r="Q21" s="167">
        <f>SUM(Q22:Q29)</f>
        <v>0</v>
      </c>
      <c r="R21" s="168"/>
      <c r="S21" s="168"/>
      <c r="T21" s="168"/>
      <c r="U21" s="168"/>
      <c r="V21" s="168">
        <f>SUM(V22:V29)</f>
        <v>20.170000000000002</v>
      </c>
      <c r="W21" s="168"/>
      <c r="X21" s="168"/>
      <c r="Y21" s="168"/>
      <c r="AG21" t="s">
        <v>138</v>
      </c>
    </row>
    <row r="22" spans="1:60" ht="24" outlineLevel="1">
      <c r="A22" s="182">
        <v>10</v>
      </c>
      <c r="B22" s="183" t="s">
        <v>170</v>
      </c>
      <c r="C22" s="191" t="s">
        <v>171</v>
      </c>
      <c r="D22" s="184" t="s">
        <v>141</v>
      </c>
      <c r="E22" s="185">
        <v>83</v>
      </c>
      <c r="F22" s="186"/>
      <c r="G22" s="187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7">
        <v>0</v>
      </c>
      <c r="O22" s="157">
        <f>ROUND(E22*N22,2)</f>
        <v>0</v>
      </c>
      <c r="P22" s="157">
        <v>0</v>
      </c>
      <c r="Q22" s="157">
        <f>ROUND(E22*P22,2)</f>
        <v>0</v>
      </c>
      <c r="R22" s="158"/>
      <c r="S22" s="158" t="s">
        <v>142</v>
      </c>
      <c r="T22" s="158" t="s">
        <v>143</v>
      </c>
      <c r="U22" s="158">
        <v>0.15</v>
      </c>
      <c r="V22" s="158">
        <f>ROUND(E22*U22,2)</f>
        <v>12.45</v>
      </c>
      <c r="W22" s="158"/>
      <c r="X22" s="158" t="s">
        <v>144</v>
      </c>
      <c r="Y22" s="158" t="s">
        <v>145</v>
      </c>
      <c r="Z22" s="147"/>
      <c r="AA22" s="147"/>
      <c r="AB22" s="147"/>
      <c r="AC22" s="147"/>
      <c r="AD22" s="147"/>
      <c r="AE22" s="147"/>
      <c r="AF22" s="147"/>
      <c r="AG22" s="147" t="s">
        <v>146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76">
        <v>11</v>
      </c>
      <c r="B23" s="177" t="s">
        <v>172</v>
      </c>
      <c r="C23" s="192" t="s">
        <v>173</v>
      </c>
      <c r="D23" s="178" t="s">
        <v>158</v>
      </c>
      <c r="E23" s="179">
        <v>0.81599999999999995</v>
      </c>
      <c r="F23" s="180"/>
      <c r="G23" s="181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15</v>
      </c>
      <c r="M23" s="158">
        <f>G23*(1+L23/100)</f>
        <v>0</v>
      </c>
      <c r="N23" s="157">
        <v>2.5249999999999999</v>
      </c>
      <c r="O23" s="157">
        <f>ROUND(E23*N23,2)</f>
        <v>2.06</v>
      </c>
      <c r="P23" s="157">
        <v>0</v>
      </c>
      <c r="Q23" s="157">
        <f>ROUND(E23*P23,2)</f>
        <v>0</v>
      </c>
      <c r="R23" s="158"/>
      <c r="S23" s="158" t="s">
        <v>142</v>
      </c>
      <c r="T23" s="158" t="s">
        <v>143</v>
      </c>
      <c r="U23" s="158">
        <v>0.47699999999999998</v>
      </c>
      <c r="V23" s="158">
        <f>ROUND(E23*U23,2)</f>
        <v>0.39</v>
      </c>
      <c r="W23" s="158"/>
      <c r="X23" s="158" t="s">
        <v>144</v>
      </c>
      <c r="Y23" s="158" t="s">
        <v>145</v>
      </c>
      <c r="Z23" s="147"/>
      <c r="AA23" s="147"/>
      <c r="AB23" s="147"/>
      <c r="AC23" s="147"/>
      <c r="AD23" s="147"/>
      <c r="AE23" s="147"/>
      <c r="AF23" s="147"/>
      <c r="AG23" s="147" t="s">
        <v>146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>
      <c r="A24" s="154"/>
      <c r="B24" s="155"/>
      <c r="C24" s="193" t="s">
        <v>174</v>
      </c>
      <c r="D24" s="163"/>
      <c r="E24" s="164">
        <v>0.81599999999999995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160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>
      <c r="A25" s="176">
        <v>12</v>
      </c>
      <c r="B25" s="177" t="s">
        <v>175</v>
      </c>
      <c r="C25" s="192" t="s">
        <v>176</v>
      </c>
      <c r="D25" s="178" t="s">
        <v>158</v>
      </c>
      <c r="E25" s="179">
        <v>3.2639999999999998</v>
      </c>
      <c r="F25" s="180"/>
      <c r="G25" s="181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7">
        <v>2.5249999999999999</v>
      </c>
      <c r="O25" s="157">
        <f>ROUND(E25*N25,2)</f>
        <v>8.24</v>
      </c>
      <c r="P25" s="157">
        <v>0</v>
      </c>
      <c r="Q25" s="157">
        <f>ROUND(E25*P25,2)</f>
        <v>0</v>
      </c>
      <c r="R25" s="158"/>
      <c r="S25" s="158" t="s">
        <v>142</v>
      </c>
      <c r="T25" s="158" t="s">
        <v>143</v>
      </c>
      <c r="U25" s="158">
        <v>0.48</v>
      </c>
      <c r="V25" s="158">
        <f>ROUND(E25*U25,2)</f>
        <v>1.57</v>
      </c>
      <c r="W25" s="158"/>
      <c r="X25" s="158" t="s">
        <v>144</v>
      </c>
      <c r="Y25" s="158" t="s">
        <v>145</v>
      </c>
      <c r="Z25" s="147"/>
      <c r="AA25" s="147"/>
      <c r="AB25" s="147"/>
      <c r="AC25" s="147"/>
      <c r="AD25" s="147"/>
      <c r="AE25" s="147"/>
      <c r="AF25" s="147"/>
      <c r="AG25" s="147" t="s">
        <v>146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>
      <c r="A26" s="154"/>
      <c r="B26" s="155"/>
      <c r="C26" s="193" t="s">
        <v>177</v>
      </c>
      <c r="D26" s="163"/>
      <c r="E26" s="164">
        <v>3.2639999999999998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160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4" outlineLevel="1">
      <c r="A27" s="176">
        <v>13</v>
      </c>
      <c r="B27" s="177" t="s">
        <v>178</v>
      </c>
      <c r="C27" s="192" t="s">
        <v>179</v>
      </c>
      <c r="D27" s="178" t="s">
        <v>180</v>
      </c>
      <c r="E27" s="179">
        <v>0.37791000000000002</v>
      </c>
      <c r="F27" s="180"/>
      <c r="G27" s="181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7">
        <v>1.0547200000000001</v>
      </c>
      <c r="O27" s="157">
        <f>ROUND(E27*N27,2)</f>
        <v>0.4</v>
      </c>
      <c r="P27" s="157">
        <v>0</v>
      </c>
      <c r="Q27" s="157">
        <f>ROUND(E27*P27,2)</f>
        <v>0</v>
      </c>
      <c r="R27" s="158"/>
      <c r="S27" s="158" t="s">
        <v>142</v>
      </c>
      <c r="T27" s="158" t="s">
        <v>143</v>
      </c>
      <c r="U27" s="158">
        <v>15.23</v>
      </c>
      <c r="V27" s="158">
        <f>ROUND(E27*U27,2)</f>
        <v>5.76</v>
      </c>
      <c r="W27" s="158"/>
      <c r="X27" s="158" t="s">
        <v>144</v>
      </c>
      <c r="Y27" s="158" t="s">
        <v>145</v>
      </c>
      <c r="Z27" s="147"/>
      <c r="AA27" s="147"/>
      <c r="AB27" s="147"/>
      <c r="AC27" s="147"/>
      <c r="AD27" s="147"/>
      <c r="AE27" s="147"/>
      <c r="AF27" s="147"/>
      <c r="AG27" s="147" t="s">
        <v>146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>
      <c r="A28" s="154"/>
      <c r="B28" s="155"/>
      <c r="C28" s="257" t="s">
        <v>181</v>
      </c>
      <c r="D28" s="258"/>
      <c r="E28" s="258"/>
      <c r="F28" s="258"/>
      <c r="G28" s="2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155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>
      <c r="A29" s="154"/>
      <c r="B29" s="155"/>
      <c r="C29" s="193" t="s">
        <v>182</v>
      </c>
      <c r="D29" s="163"/>
      <c r="E29" s="164">
        <v>0.37791000000000002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160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14">
      <c r="A30" s="169" t="s">
        <v>137</v>
      </c>
      <c r="B30" s="170" t="s">
        <v>58</v>
      </c>
      <c r="C30" s="190" t="s">
        <v>59</v>
      </c>
      <c r="D30" s="171"/>
      <c r="E30" s="172"/>
      <c r="F30" s="173"/>
      <c r="G30" s="174">
        <f>SUMIF(AG31:AG35,"&lt;&gt;NOR",G31:G35)</f>
        <v>0</v>
      </c>
      <c r="H30" s="168"/>
      <c r="I30" s="168">
        <f>SUM(I31:I35)</f>
        <v>0</v>
      </c>
      <c r="J30" s="168"/>
      <c r="K30" s="168">
        <f>SUM(K31:K35)</f>
        <v>0</v>
      </c>
      <c r="L30" s="168"/>
      <c r="M30" s="168">
        <f>SUM(M31:M35)</f>
        <v>0</v>
      </c>
      <c r="N30" s="167"/>
      <c r="O30" s="167">
        <f>SUM(O31:O35)</f>
        <v>0.56999999999999995</v>
      </c>
      <c r="P30" s="167"/>
      <c r="Q30" s="167">
        <f>SUM(Q31:Q35)</f>
        <v>0.31</v>
      </c>
      <c r="R30" s="168"/>
      <c r="S30" s="168"/>
      <c r="T30" s="168"/>
      <c r="U30" s="168"/>
      <c r="V30" s="168">
        <f>SUM(V31:V35)</f>
        <v>1.45</v>
      </c>
      <c r="W30" s="168"/>
      <c r="X30" s="168"/>
      <c r="Y30" s="168"/>
      <c r="AG30" t="s">
        <v>138</v>
      </c>
    </row>
    <row r="31" spans="1:60" ht="24" outlineLevel="1">
      <c r="A31" s="176">
        <v>14</v>
      </c>
      <c r="B31" s="177" t="s">
        <v>183</v>
      </c>
      <c r="C31" s="192" t="s">
        <v>184</v>
      </c>
      <c r="D31" s="178" t="s">
        <v>158</v>
      </c>
      <c r="E31" s="179">
        <v>0.29699999999999999</v>
      </c>
      <c r="F31" s="180"/>
      <c r="G31" s="181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7">
        <v>1.62836</v>
      </c>
      <c r="O31" s="157">
        <f>ROUND(E31*N31,2)</f>
        <v>0.48</v>
      </c>
      <c r="P31" s="157">
        <v>0</v>
      </c>
      <c r="Q31" s="157">
        <f>ROUND(E31*P31,2)</f>
        <v>0</v>
      </c>
      <c r="R31" s="158"/>
      <c r="S31" s="158" t="s">
        <v>142</v>
      </c>
      <c r="T31" s="158" t="s">
        <v>143</v>
      </c>
      <c r="U31" s="158">
        <v>4.8899999999999997</v>
      </c>
      <c r="V31" s="158">
        <f>ROUND(E31*U31,2)</f>
        <v>1.45</v>
      </c>
      <c r="W31" s="158"/>
      <c r="X31" s="158" t="s">
        <v>144</v>
      </c>
      <c r="Y31" s="158" t="s">
        <v>145</v>
      </c>
      <c r="Z31" s="147"/>
      <c r="AA31" s="147"/>
      <c r="AB31" s="147"/>
      <c r="AC31" s="147"/>
      <c r="AD31" s="147"/>
      <c r="AE31" s="147"/>
      <c r="AF31" s="147"/>
      <c r="AG31" s="147" t="s">
        <v>146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>
      <c r="A32" s="154"/>
      <c r="B32" s="155"/>
      <c r="C32" s="193" t="s">
        <v>185</v>
      </c>
      <c r="D32" s="163"/>
      <c r="E32" s="164">
        <v>0.29699999999999999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160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4" outlineLevel="1">
      <c r="A33" s="176">
        <v>15</v>
      </c>
      <c r="B33" s="177" t="s">
        <v>186</v>
      </c>
      <c r="C33" s="192" t="s">
        <v>187</v>
      </c>
      <c r="D33" s="178" t="s">
        <v>180</v>
      </c>
      <c r="E33" s="179">
        <v>8.6580000000000004E-2</v>
      </c>
      <c r="F33" s="180"/>
      <c r="G33" s="181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7">
        <v>1.0970899999999999</v>
      </c>
      <c r="O33" s="157">
        <f>ROUND(E33*N33,2)</f>
        <v>0.09</v>
      </c>
      <c r="P33" s="157">
        <v>3.6309</v>
      </c>
      <c r="Q33" s="157">
        <f>ROUND(E33*P33,2)</f>
        <v>0.31</v>
      </c>
      <c r="R33" s="158"/>
      <c r="S33" s="158" t="s">
        <v>142</v>
      </c>
      <c r="T33" s="158" t="s">
        <v>188</v>
      </c>
      <c r="U33" s="158">
        <v>0</v>
      </c>
      <c r="V33" s="158">
        <f>ROUND(E33*U33,2)</f>
        <v>0</v>
      </c>
      <c r="W33" s="158"/>
      <c r="X33" s="158" t="s">
        <v>189</v>
      </c>
      <c r="Y33" s="158" t="s">
        <v>145</v>
      </c>
      <c r="Z33" s="147"/>
      <c r="AA33" s="147"/>
      <c r="AB33" s="147"/>
      <c r="AC33" s="147"/>
      <c r="AD33" s="147"/>
      <c r="AE33" s="147"/>
      <c r="AF33" s="147"/>
      <c r="AG33" s="147" t="s">
        <v>190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>
      <c r="A34" s="154"/>
      <c r="B34" s="155"/>
      <c r="C34" s="193" t="s">
        <v>191</v>
      </c>
      <c r="D34" s="163"/>
      <c r="E34" s="164">
        <v>5.3280000000000001E-2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160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>
      <c r="A35" s="154"/>
      <c r="B35" s="155"/>
      <c r="C35" s="193" t="s">
        <v>192</v>
      </c>
      <c r="D35" s="163"/>
      <c r="E35" s="164">
        <v>3.3300000000000003E-2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160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14">
      <c r="A36" s="169" t="s">
        <v>137</v>
      </c>
      <c r="B36" s="170" t="s">
        <v>60</v>
      </c>
      <c r="C36" s="190" t="s">
        <v>61</v>
      </c>
      <c r="D36" s="171"/>
      <c r="E36" s="172"/>
      <c r="F36" s="173"/>
      <c r="G36" s="174">
        <f>SUMIF(AG37:AG62,"&lt;&gt;NOR",G37:G62)</f>
        <v>0</v>
      </c>
      <c r="H36" s="168"/>
      <c r="I36" s="168">
        <f>SUM(I37:I62)</f>
        <v>0</v>
      </c>
      <c r="J36" s="168"/>
      <c r="K36" s="168">
        <f>SUM(K37:K62)</f>
        <v>0</v>
      </c>
      <c r="L36" s="168"/>
      <c r="M36" s="168">
        <f>SUM(M37:M62)</f>
        <v>0</v>
      </c>
      <c r="N36" s="167"/>
      <c r="O36" s="167">
        <f>SUM(O37:O62)</f>
        <v>2.3899999999999997</v>
      </c>
      <c r="P36" s="167"/>
      <c r="Q36" s="167">
        <f>SUM(Q37:Q62)</f>
        <v>0</v>
      </c>
      <c r="R36" s="168"/>
      <c r="S36" s="168"/>
      <c r="T36" s="168"/>
      <c r="U36" s="168"/>
      <c r="V36" s="168">
        <f>SUM(V37:V62)</f>
        <v>114.4</v>
      </c>
      <c r="W36" s="168"/>
      <c r="X36" s="168"/>
      <c r="Y36" s="168"/>
      <c r="AG36" t="s">
        <v>138</v>
      </c>
    </row>
    <row r="37" spans="1:60" outlineLevel="1">
      <c r="A37" s="176">
        <v>16</v>
      </c>
      <c r="B37" s="177" t="s">
        <v>193</v>
      </c>
      <c r="C37" s="192" t="s">
        <v>194</v>
      </c>
      <c r="D37" s="178" t="s">
        <v>141</v>
      </c>
      <c r="E37" s="179">
        <v>16.95</v>
      </c>
      <c r="F37" s="180"/>
      <c r="G37" s="181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7">
        <v>2.2100000000000002E-2</v>
      </c>
      <c r="O37" s="157">
        <f>ROUND(E37*N37,2)</f>
        <v>0.37</v>
      </c>
      <c r="P37" s="157">
        <v>0</v>
      </c>
      <c r="Q37" s="157">
        <f>ROUND(E37*P37,2)</f>
        <v>0</v>
      </c>
      <c r="R37" s="158"/>
      <c r="S37" s="158" t="s">
        <v>142</v>
      </c>
      <c r="T37" s="158" t="s">
        <v>143</v>
      </c>
      <c r="U37" s="158">
        <v>0.88</v>
      </c>
      <c r="V37" s="158">
        <f>ROUND(E37*U37,2)</f>
        <v>14.92</v>
      </c>
      <c r="W37" s="158"/>
      <c r="X37" s="158" t="s">
        <v>144</v>
      </c>
      <c r="Y37" s="158" t="s">
        <v>145</v>
      </c>
      <c r="Z37" s="147"/>
      <c r="AA37" s="147"/>
      <c r="AB37" s="147"/>
      <c r="AC37" s="147"/>
      <c r="AD37" s="147"/>
      <c r="AE37" s="147"/>
      <c r="AF37" s="147"/>
      <c r="AG37" s="147" t="s">
        <v>146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4" outlineLevel="2">
      <c r="A38" s="154"/>
      <c r="B38" s="155"/>
      <c r="C38" s="257" t="s">
        <v>195</v>
      </c>
      <c r="D38" s="258"/>
      <c r="E38" s="258"/>
      <c r="F38" s="258"/>
      <c r="G38" s="2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155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88" t="str">
        <f>C38</f>
        <v>SDK-5 (Provizorní SDK konstrukce pro oddělení stavby a ostatních prostor, před zahájením stavebních prací montáž, po provedení</v>
      </c>
      <c r="BB38" s="147"/>
      <c r="BC38" s="147"/>
      <c r="BD38" s="147"/>
      <c r="BE38" s="147"/>
      <c r="BF38" s="147"/>
      <c r="BG38" s="147"/>
      <c r="BH38" s="147"/>
    </row>
    <row r="39" spans="1:60" outlineLevel="3">
      <c r="A39" s="154"/>
      <c r="B39" s="155"/>
      <c r="C39" s="259" t="s">
        <v>196</v>
      </c>
      <c r="D39" s="260"/>
      <c r="E39" s="260"/>
      <c r="F39" s="260"/>
      <c r="G39" s="260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155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88" t="str">
        <f>C39</f>
        <v>stavby demontáž). Příčka 2400/2350mm na konstrukci kovové R-CW 50, opláštěná z každé strany 1x RB (A) 12,5 – bez</v>
      </c>
      <c r="BB39" s="147"/>
      <c r="BC39" s="147"/>
      <c r="BD39" s="147"/>
      <c r="BE39" s="147"/>
      <c r="BF39" s="147"/>
      <c r="BG39" s="147"/>
      <c r="BH39" s="147"/>
    </row>
    <row r="40" spans="1:60" outlineLevel="3">
      <c r="A40" s="154"/>
      <c r="B40" s="155"/>
      <c r="C40" s="259" t="s">
        <v>197</v>
      </c>
      <c r="D40" s="260"/>
      <c r="E40" s="260"/>
      <c r="F40" s="260"/>
      <c r="G40" s="260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155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>
      <c r="A41" s="154"/>
      <c r="B41" s="155"/>
      <c r="C41" s="193" t="s">
        <v>198</v>
      </c>
      <c r="D41" s="163"/>
      <c r="E41" s="164">
        <v>16.95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160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4" outlineLevel="1">
      <c r="A42" s="176">
        <v>17</v>
      </c>
      <c r="B42" s="177" t="s">
        <v>199</v>
      </c>
      <c r="C42" s="192" t="s">
        <v>200</v>
      </c>
      <c r="D42" s="178" t="s">
        <v>141</v>
      </c>
      <c r="E42" s="179">
        <v>15.75</v>
      </c>
      <c r="F42" s="180"/>
      <c r="G42" s="181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15</v>
      </c>
      <c r="M42" s="158">
        <f>G42*(1+L42/100)</f>
        <v>0</v>
      </c>
      <c r="N42" s="157">
        <v>1.1469999999999999E-2</v>
      </c>
      <c r="O42" s="157">
        <f>ROUND(E42*N42,2)</f>
        <v>0.18</v>
      </c>
      <c r="P42" s="157">
        <v>0</v>
      </c>
      <c r="Q42" s="157">
        <f>ROUND(E42*P42,2)</f>
        <v>0</v>
      </c>
      <c r="R42" s="158"/>
      <c r="S42" s="158" t="s">
        <v>201</v>
      </c>
      <c r="T42" s="158" t="s">
        <v>202</v>
      </c>
      <c r="U42" s="158">
        <v>0.85</v>
      </c>
      <c r="V42" s="158">
        <f>ROUND(E42*U42,2)</f>
        <v>13.39</v>
      </c>
      <c r="W42" s="158"/>
      <c r="X42" s="158" t="s">
        <v>144</v>
      </c>
      <c r="Y42" s="158" t="s">
        <v>145</v>
      </c>
      <c r="Z42" s="147"/>
      <c r="AA42" s="147"/>
      <c r="AB42" s="147"/>
      <c r="AC42" s="147"/>
      <c r="AD42" s="147"/>
      <c r="AE42" s="147"/>
      <c r="AF42" s="147"/>
      <c r="AG42" s="147" t="s">
        <v>146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2">
      <c r="A43" s="154"/>
      <c r="B43" s="155"/>
      <c r="C43" s="257" t="s">
        <v>203</v>
      </c>
      <c r="D43" s="258"/>
      <c r="E43" s="258"/>
      <c r="F43" s="258"/>
      <c r="G43" s="2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155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4" outlineLevel="3">
      <c r="A44" s="154"/>
      <c r="B44" s="155"/>
      <c r="C44" s="259" t="s">
        <v>204</v>
      </c>
      <c r="D44" s="260"/>
      <c r="E44" s="260"/>
      <c r="F44" s="260"/>
      <c r="G44" s="260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155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88" t="str">
        <f>C44</f>
        <v>Předsazená stěna na kovové konstrukci CW75, opláštěná 1x Sádrovláknitá deska tl.12,5(Objemová hmotnost 1150 ± 50 kg/m3 ,Tvrdost (Brinellova zkouška) 30 N/mm2</v>
      </c>
      <c r="BB44" s="147"/>
      <c r="BC44" s="147"/>
      <c r="BD44" s="147"/>
      <c r="BE44" s="147"/>
      <c r="BF44" s="147"/>
      <c r="BG44" s="147"/>
      <c r="BH44" s="147"/>
    </row>
    <row r="45" spans="1:60" outlineLevel="3">
      <c r="A45" s="154"/>
      <c r="B45" s="155"/>
      <c r="C45" s="259" t="s">
        <v>205</v>
      </c>
      <c r="D45" s="260"/>
      <c r="E45" s="260"/>
      <c r="F45" s="260"/>
      <c r="G45" s="260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155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>
      <c r="A46" s="154"/>
      <c r="B46" s="155"/>
      <c r="C46" s="194" t="s">
        <v>206</v>
      </c>
      <c r="D46" s="160"/>
      <c r="E46" s="161"/>
      <c r="F46" s="162"/>
      <c r="G46" s="162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155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>
      <c r="A47" s="154"/>
      <c r="B47" s="155"/>
      <c r="C47" s="259" t="s">
        <v>207</v>
      </c>
      <c r="D47" s="260"/>
      <c r="E47" s="260"/>
      <c r="F47" s="260"/>
      <c r="G47" s="260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155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>
      <c r="A48" s="154"/>
      <c r="B48" s="155"/>
      <c r="C48" s="193" t="s">
        <v>208</v>
      </c>
      <c r="D48" s="163"/>
      <c r="E48" s="164">
        <v>8.6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160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>
      <c r="A49" s="154"/>
      <c r="B49" s="155"/>
      <c r="C49" s="193" t="s">
        <v>209</v>
      </c>
      <c r="D49" s="163"/>
      <c r="E49" s="164">
        <v>7.15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160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4" outlineLevel="1">
      <c r="A50" s="176">
        <v>18</v>
      </c>
      <c r="B50" s="177" t="s">
        <v>210</v>
      </c>
      <c r="C50" s="192" t="s">
        <v>211</v>
      </c>
      <c r="D50" s="178" t="s">
        <v>141</v>
      </c>
      <c r="E50" s="179">
        <v>72.5</v>
      </c>
      <c r="F50" s="180"/>
      <c r="G50" s="181">
        <f>ROUND(E50*F50,2)</f>
        <v>0</v>
      </c>
      <c r="H50" s="159"/>
      <c r="I50" s="158">
        <f>ROUND(E50*H50,2)</f>
        <v>0</v>
      </c>
      <c r="J50" s="159"/>
      <c r="K50" s="158">
        <f>ROUND(E50*J50,2)</f>
        <v>0</v>
      </c>
      <c r="L50" s="158">
        <v>15</v>
      </c>
      <c r="M50" s="158">
        <f>G50*(1+L50/100)</f>
        <v>0</v>
      </c>
      <c r="N50" s="157">
        <v>1.5730000000000001E-2</v>
      </c>
      <c r="O50" s="157">
        <f>ROUND(E50*N50,2)</f>
        <v>1.1399999999999999</v>
      </c>
      <c r="P50" s="157">
        <v>0</v>
      </c>
      <c r="Q50" s="157">
        <f>ROUND(E50*P50,2)</f>
        <v>0</v>
      </c>
      <c r="R50" s="158"/>
      <c r="S50" s="158" t="s">
        <v>201</v>
      </c>
      <c r="T50" s="158" t="s">
        <v>202</v>
      </c>
      <c r="U50" s="158">
        <v>0.85</v>
      </c>
      <c r="V50" s="158">
        <f>ROUND(E50*U50,2)</f>
        <v>61.63</v>
      </c>
      <c r="W50" s="158"/>
      <c r="X50" s="158" t="s">
        <v>144</v>
      </c>
      <c r="Y50" s="158" t="s">
        <v>145</v>
      </c>
      <c r="Z50" s="147"/>
      <c r="AA50" s="147"/>
      <c r="AB50" s="147"/>
      <c r="AC50" s="147"/>
      <c r="AD50" s="147"/>
      <c r="AE50" s="147"/>
      <c r="AF50" s="147"/>
      <c r="AG50" s="147" t="s">
        <v>146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>
      <c r="A51" s="154"/>
      <c r="B51" s="155"/>
      <c r="C51" s="257" t="s">
        <v>212</v>
      </c>
      <c r="D51" s="258"/>
      <c r="E51" s="258"/>
      <c r="F51" s="258"/>
      <c r="G51" s="2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155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36" outlineLevel="3">
      <c r="A52" s="154"/>
      <c r="B52" s="155"/>
      <c r="C52" s="259" t="s">
        <v>213</v>
      </c>
      <c r="D52" s="260"/>
      <c r="E52" s="260"/>
      <c r="F52" s="260"/>
      <c r="G52" s="260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155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88" t="str">
        <f>C52</f>
        <v>Předsazená stěna na kovové konstrukci CW75 a stavěcích třmenech, opláštěná 1x Sádrovláknitá deska tl.12,5mm(Objemová hmotnost 1150 ± 50 kg/m3, Tvrdost (Brinellova zkouška) 30 N/mm2, Měrná tepelná kapacita c = 1,1 kJ/kg), minerální izolace 50mm o minimální objemové hmotnosti 40kg/m3.</v>
      </c>
      <c r="BB52" s="147"/>
      <c r="BC52" s="147"/>
      <c r="BD52" s="147"/>
      <c r="BE52" s="147"/>
      <c r="BF52" s="147"/>
      <c r="BG52" s="147"/>
      <c r="BH52" s="147"/>
    </row>
    <row r="53" spans="1:60" outlineLevel="3">
      <c r="A53" s="154"/>
      <c r="B53" s="155"/>
      <c r="C53" s="194" t="s">
        <v>206</v>
      </c>
      <c r="D53" s="160"/>
      <c r="E53" s="161"/>
      <c r="F53" s="162"/>
      <c r="G53" s="162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155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>
      <c r="A54" s="154"/>
      <c r="B54" s="155"/>
      <c r="C54" s="259" t="s">
        <v>207</v>
      </c>
      <c r="D54" s="260"/>
      <c r="E54" s="260"/>
      <c r="F54" s="260"/>
      <c r="G54" s="260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155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4" outlineLevel="1">
      <c r="A55" s="176">
        <v>19</v>
      </c>
      <c r="B55" s="177" t="s">
        <v>214</v>
      </c>
      <c r="C55" s="192" t="s">
        <v>215</v>
      </c>
      <c r="D55" s="178" t="s">
        <v>141</v>
      </c>
      <c r="E55" s="179">
        <v>24.46</v>
      </c>
      <c r="F55" s="180"/>
      <c r="G55" s="181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15</v>
      </c>
      <c r="M55" s="158">
        <f>G55*(1+L55/100)</f>
        <v>0</v>
      </c>
      <c r="N55" s="157">
        <v>2.8649999999999998E-2</v>
      </c>
      <c r="O55" s="157">
        <f>ROUND(E55*N55,2)</f>
        <v>0.7</v>
      </c>
      <c r="P55" s="157">
        <v>0</v>
      </c>
      <c r="Q55" s="157">
        <f>ROUND(E55*P55,2)</f>
        <v>0</v>
      </c>
      <c r="R55" s="158"/>
      <c r="S55" s="158" t="s">
        <v>201</v>
      </c>
      <c r="T55" s="158" t="s">
        <v>202</v>
      </c>
      <c r="U55" s="158">
        <v>1</v>
      </c>
      <c r="V55" s="158">
        <f>ROUND(E55*U55,2)</f>
        <v>24.46</v>
      </c>
      <c r="W55" s="158"/>
      <c r="X55" s="158" t="s">
        <v>144</v>
      </c>
      <c r="Y55" s="158" t="s">
        <v>145</v>
      </c>
      <c r="Z55" s="147"/>
      <c r="AA55" s="147"/>
      <c r="AB55" s="147"/>
      <c r="AC55" s="147"/>
      <c r="AD55" s="147"/>
      <c r="AE55" s="147"/>
      <c r="AF55" s="147"/>
      <c r="AG55" s="147" t="s">
        <v>146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>
      <c r="A56" s="154"/>
      <c r="B56" s="155"/>
      <c r="C56" s="257" t="s">
        <v>216</v>
      </c>
      <c r="D56" s="258"/>
      <c r="E56" s="258"/>
      <c r="F56" s="258"/>
      <c r="G56" s="2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155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4" outlineLevel="3">
      <c r="A57" s="154"/>
      <c r="B57" s="155"/>
      <c r="C57" s="259" t="s">
        <v>217</v>
      </c>
      <c r="D57" s="260"/>
      <c r="E57" s="260"/>
      <c r="F57" s="260"/>
      <c r="G57" s="260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155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88" t="str">
        <f>C57</f>
        <v>Předsazená stěna na kovové konstrukci CW75, opláštěná 2x Sádrovláknitá deska tl.12,5+10,0mm(Objemová hmotnost 1150 ± 50kg/m3 , Tvrdost (Brinellova zkouška) 30 N/mm2</v>
      </c>
      <c r="BB57" s="147"/>
      <c r="BC57" s="147"/>
      <c r="BD57" s="147"/>
      <c r="BE57" s="147"/>
      <c r="BF57" s="147"/>
      <c r="BG57" s="147"/>
      <c r="BH57" s="147"/>
    </row>
    <row r="58" spans="1:60" outlineLevel="3">
      <c r="A58" s="154"/>
      <c r="B58" s="155"/>
      <c r="C58" s="259" t="s">
        <v>205</v>
      </c>
      <c r="D58" s="260"/>
      <c r="E58" s="260"/>
      <c r="F58" s="260"/>
      <c r="G58" s="260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155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>
      <c r="A59" s="154"/>
      <c r="B59" s="155"/>
      <c r="C59" s="194" t="s">
        <v>206</v>
      </c>
      <c r="D59" s="160"/>
      <c r="E59" s="161"/>
      <c r="F59" s="162"/>
      <c r="G59" s="162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155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>
      <c r="A60" s="154"/>
      <c r="B60" s="155"/>
      <c r="C60" s="259" t="s">
        <v>207</v>
      </c>
      <c r="D60" s="260"/>
      <c r="E60" s="260"/>
      <c r="F60" s="260"/>
      <c r="G60" s="260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155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>
      <c r="A61" s="154"/>
      <c r="B61" s="155"/>
      <c r="C61" s="193" t="s">
        <v>218</v>
      </c>
      <c r="D61" s="163"/>
      <c r="E61" s="164">
        <v>5.38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160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>
      <c r="A62" s="154"/>
      <c r="B62" s="155"/>
      <c r="C62" s="193" t="s">
        <v>219</v>
      </c>
      <c r="D62" s="163"/>
      <c r="E62" s="164">
        <v>19.079999999999998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160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14">
      <c r="A63" s="169" t="s">
        <v>137</v>
      </c>
      <c r="B63" s="170" t="s">
        <v>62</v>
      </c>
      <c r="C63" s="190" t="s">
        <v>63</v>
      </c>
      <c r="D63" s="171"/>
      <c r="E63" s="172"/>
      <c r="F63" s="173"/>
      <c r="G63" s="174">
        <f>SUMIF(AG64:AG104,"&lt;&gt;NOR",G64:G104)</f>
        <v>0</v>
      </c>
      <c r="H63" s="168"/>
      <c r="I63" s="168">
        <f>SUM(I64:I104)</f>
        <v>0</v>
      </c>
      <c r="J63" s="168"/>
      <c r="K63" s="168">
        <f>SUM(K64:K104)</f>
        <v>0</v>
      </c>
      <c r="L63" s="168"/>
      <c r="M63" s="168">
        <f>SUM(M64:M104)</f>
        <v>0</v>
      </c>
      <c r="N63" s="167"/>
      <c r="O63" s="167">
        <f>SUM(O64:O104)</f>
        <v>0</v>
      </c>
      <c r="P63" s="167"/>
      <c r="Q63" s="167">
        <f>SUM(Q64:Q104)</f>
        <v>1.2</v>
      </c>
      <c r="R63" s="168"/>
      <c r="S63" s="168"/>
      <c r="T63" s="168"/>
      <c r="U63" s="168"/>
      <c r="V63" s="168">
        <f>SUM(V64:V104)</f>
        <v>0</v>
      </c>
      <c r="W63" s="168"/>
      <c r="X63" s="168"/>
      <c r="Y63" s="168"/>
      <c r="AG63" t="s">
        <v>138</v>
      </c>
    </row>
    <row r="64" spans="1:60" ht="24" outlineLevel="1">
      <c r="A64" s="176">
        <v>20</v>
      </c>
      <c r="B64" s="177" t="s">
        <v>220</v>
      </c>
      <c r="C64" s="192" t="s">
        <v>221</v>
      </c>
      <c r="D64" s="178" t="s">
        <v>222</v>
      </c>
      <c r="E64" s="179">
        <v>1</v>
      </c>
      <c r="F64" s="180"/>
      <c r="G64" s="181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7">
        <v>0</v>
      </c>
      <c r="O64" s="157">
        <f>ROUND(E64*N64,2)</f>
        <v>0</v>
      </c>
      <c r="P64" s="157">
        <v>0</v>
      </c>
      <c r="Q64" s="157">
        <f>ROUND(E64*P64,2)</f>
        <v>0</v>
      </c>
      <c r="R64" s="158"/>
      <c r="S64" s="158" t="s">
        <v>201</v>
      </c>
      <c r="T64" s="158" t="s">
        <v>202</v>
      </c>
      <c r="U64" s="158">
        <v>0</v>
      </c>
      <c r="V64" s="158">
        <f>ROUND(E64*U64,2)</f>
        <v>0</v>
      </c>
      <c r="W64" s="158"/>
      <c r="X64" s="158" t="s">
        <v>144</v>
      </c>
      <c r="Y64" s="158" t="s">
        <v>145</v>
      </c>
      <c r="Z64" s="147"/>
      <c r="AA64" s="147"/>
      <c r="AB64" s="147"/>
      <c r="AC64" s="147"/>
      <c r="AD64" s="147"/>
      <c r="AE64" s="147"/>
      <c r="AF64" s="147"/>
      <c r="AG64" s="147" t="s">
        <v>146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>
      <c r="A65" s="154"/>
      <c r="B65" s="155"/>
      <c r="C65" s="257" t="s">
        <v>223</v>
      </c>
      <c r="D65" s="258"/>
      <c r="E65" s="258"/>
      <c r="F65" s="258"/>
      <c r="G65" s="2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155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>
      <c r="A66" s="154"/>
      <c r="B66" s="155"/>
      <c r="C66" s="194" t="s">
        <v>206</v>
      </c>
      <c r="D66" s="160"/>
      <c r="E66" s="161"/>
      <c r="F66" s="162"/>
      <c r="G66" s="162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155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>
      <c r="A67" s="154"/>
      <c r="B67" s="155"/>
      <c r="C67" s="259" t="s">
        <v>224</v>
      </c>
      <c r="D67" s="260"/>
      <c r="E67" s="260"/>
      <c r="F67" s="260"/>
      <c r="G67" s="260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155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>
      <c r="A68" s="154"/>
      <c r="B68" s="155"/>
      <c r="C68" s="259" t="s">
        <v>225</v>
      </c>
      <c r="D68" s="260"/>
      <c r="E68" s="260"/>
      <c r="F68" s="260"/>
      <c r="G68" s="260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155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>
      <c r="A69" s="154"/>
      <c r="B69" s="155"/>
      <c r="C69" s="259" t="s">
        <v>226</v>
      </c>
      <c r="D69" s="260"/>
      <c r="E69" s="260"/>
      <c r="F69" s="260"/>
      <c r="G69" s="260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155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>
      <c r="A70" s="154"/>
      <c r="B70" s="155"/>
      <c r="C70" s="259" t="s">
        <v>227</v>
      </c>
      <c r="D70" s="260"/>
      <c r="E70" s="260"/>
      <c r="F70" s="260"/>
      <c r="G70" s="260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155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>
      <c r="A71" s="154"/>
      <c r="B71" s="155"/>
      <c r="C71" s="259" t="s">
        <v>228</v>
      </c>
      <c r="D71" s="260"/>
      <c r="E71" s="260"/>
      <c r="F71" s="260"/>
      <c r="G71" s="260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155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>
      <c r="A72" s="154"/>
      <c r="B72" s="155"/>
      <c r="C72" s="259" t="s">
        <v>229</v>
      </c>
      <c r="D72" s="260"/>
      <c r="E72" s="260"/>
      <c r="F72" s="260"/>
      <c r="G72" s="260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155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>
      <c r="A73" s="154"/>
      <c r="B73" s="155"/>
      <c r="C73" s="259" t="s">
        <v>230</v>
      </c>
      <c r="D73" s="260"/>
      <c r="E73" s="260"/>
      <c r="F73" s="260"/>
      <c r="G73" s="260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155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>
      <c r="A74" s="154"/>
      <c r="B74" s="155"/>
      <c r="C74" s="259" t="s">
        <v>231</v>
      </c>
      <c r="D74" s="260"/>
      <c r="E74" s="260"/>
      <c r="F74" s="260"/>
      <c r="G74" s="260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155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>
      <c r="A75" s="154"/>
      <c r="B75" s="155"/>
      <c r="C75" s="259" t="s">
        <v>232</v>
      </c>
      <c r="D75" s="260"/>
      <c r="E75" s="260"/>
      <c r="F75" s="260"/>
      <c r="G75" s="260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155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>
      <c r="A76" s="154"/>
      <c r="B76" s="155"/>
      <c r="C76" s="259" t="s">
        <v>233</v>
      </c>
      <c r="D76" s="260"/>
      <c r="E76" s="260"/>
      <c r="F76" s="260"/>
      <c r="G76" s="260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7"/>
      <c r="AA76" s="147"/>
      <c r="AB76" s="147"/>
      <c r="AC76" s="147"/>
      <c r="AD76" s="147"/>
      <c r="AE76" s="147"/>
      <c r="AF76" s="147"/>
      <c r="AG76" s="147" t="s">
        <v>155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88" t="str">
        <f>C76</f>
        <v>Povrchová úprava OK: Stupeň korozní agresivity C2 (životnost nátěru - střední). 1x základní antikorózní syntetický</v>
      </c>
      <c r="BB76" s="147"/>
      <c r="BC76" s="147"/>
      <c r="BD76" s="147"/>
      <c r="BE76" s="147"/>
      <c r="BF76" s="147"/>
      <c r="BG76" s="147"/>
      <c r="BH76" s="147"/>
    </row>
    <row r="77" spans="1:60" outlineLevel="3">
      <c r="A77" s="154"/>
      <c r="B77" s="155"/>
      <c r="C77" s="259" t="s">
        <v>234</v>
      </c>
      <c r="D77" s="260"/>
      <c r="E77" s="260"/>
      <c r="F77" s="260"/>
      <c r="G77" s="260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155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>
      <c r="A78" s="154"/>
      <c r="B78" s="155"/>
      <c r="C78" s="259" t="s">
        <v>235</v>
      </c>
      <c r="D78" s="260"/>
      <c r="E78" s="260"/>
      <c r="F78" s="260"/>
      <c r="G78" s="260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7"/>
      <c r="AA78" s="147"/>
      <c r="AB78" s="147"/>
      <c r="AC78" s="147"/>
      <c r="AD78" s="147"/>
      <c r="AE78" s="147"/>
      <c r="AF78" s="147"/>
      <c r="AG78" s="147" t="s">
        <v>155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>
      <c r="A79" s="154"/>
      <c r="B79" s="155"/>
      <c r="C79" s="259" t="s">
        <v>236</v>
      </c>
      <c r="D79" s="260"/>
      <c r="E79" s="260"/>
      <c r="F79" s="260"/>
      <c r="G79" s="260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155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>
      <c r="A80" s="154"/>
      <c r="B80" s="155"/>
      <c r="C80" s="259" t="s">
        <v>237</v>
      </c>
      <c r="D80" s="260"/>
      <c r="E80" s="260"/>
      <c r="F80" s="260"/>
      <c r="G80" s="260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155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>
      <c r="A81" s="154"/>
      <c r="B81" s="155"/>
      <c r="C81" s="259" t="s">
        <v>238</v>
      </c>
      <c r="D81" s="260"/>
      <c r="E81" s="260"/>
      <c r="F81" s="260"/>
      <c r="G81" s="260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155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>
      <c r="A82" s="154"/>
      <c r="B82" s="155"/>
      <c r="C82" s="259" t="s">
        <v>239</v>
      </c>
      <c r="D82" s="260"/>
      <c r="E82" s="260"/>
      <c r="F82" s="260"/>
      <c r="G82" s="260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155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>
      <c r="A83" s="154"/>
      <c r="B83" s="155"/>
      <c r="C83" s="259" t="s">
        <v>240</v>
      </c>
      <c r="D83" s="260"/>
      <c r="E83" s="260"/>
      <c r="F83" s="260"/>
      <c r="G83" s="260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155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>
      <c r="A84" s="154"/>
      <c r="B84" s="155"/>
      <c r="C84" s="259" t="s">
        <v>241</v>
      </c>
      <c r="D84" s="260"/>
      <c r="E84" s="260"/>
      <c r="F84" s="260"/>
      <c r="G84" s="260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155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>
      <c r="A85" s="154"/>
      <c r="B85" s="155"/>
      <c r="C85" s="259" t="s">
        <v>242</v>
      </c>
      <c r="D85" s="260"/>
      <c r="E85" s="260"/>
      <c r="F85" s="260"/>
      <c r="G85" s="260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7"/>
      <c r="AA85" s="147"/>
      <c r="AB85" s="147"/>
      <c r="AC85" s="147"/>
      <c r="AD85" s="147"/>
      <c r="AE85" s="147"/>
      <c r="AF85" s="147"/>
      <c r="AG85" s="147" t="s">
        <v>155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>
      <c r="A86" s="154"/>
      <c r="B86" s="155"/>
      <c r="C86" s="259" t="s">
        <v>243</v>
      </c>
      <c r="D86" s="260"/>
      <c r="E86" s="260"/>
      <c r="F86" s="260"/>
      <c r="G86" s="260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7"/>
      <c r="AA86" s="147"/>
      <c r="AB86" s="147"/>
      <c r="AC86" s="147"/>
      <c r="AD86" s="147"/>
      <c r="AE86" s="147"/>
      <c r="AF86" s="147"/>
      <c r="AG86" s="147" t="s">
        <v>155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>
      <c r="A87" s="154"/>
      <c r="B87" s="155"/>
      <c r="C87" s="259" t="s">
        <v>244</v>
      </c>
      <c r="D87" s="260"/>
      <c r="E87" s="260"/>
      <c r="F87" s="260"/>
      <c r="G87" s="260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155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>
      <c r="A88" s="154"/>
      <c r="B88" s="155"/>
      <c r="C88" s="259" t="s">
        <v>245</v>
      </c>
      <c r="D88" s="260"/>
      <c r="E88" s="260"/>
      <c r="F88" s="260"/>
      <c r="G88" s="260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155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>
      <c r="A89" s="154"/>
      <c r="B89" s="155"/>
      <c r="C89" s="259" t="s">
        <v>246</v>
      </c>
      <c r="D89" s="260"/>
      <c r="E89" s="260"/>
      <c r="F89" s="260"/>
      <c r="G89" s="260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155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>
      <c r="A90" s="154"/>
      <c r="B90" s="155"/>
      <c r="C90" s="259" t="s">
        <v>247</v>
      </c>
      <c r="D90" s="260"/>
      <c r="E90" s="260"/>
      <c r="F90" s="260"/>
      <c r="G90" s="260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155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>
      <c r="A91" s="154"/>
      <c r="B91" s="155"/>
      <c r="C91" s="259" t="s">
        <v>248</v>
      </c>
      <c r="D91" s="260"/>
      <c r="E91" s="260"/>
      <c r="F91" s="260"/>
      <c r="G91" s="260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155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>
      <c r="A92" s="154"/>
      <c r="B92" s="155"/>
      <c r="C92" s="259" t="s">
        <v>249</v>
      </c>
      <c r="D92" s="260"/>
      <c r="E92" s="260"/>
      <c r="F92" s="260"/>
      <c r="G92" s="260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155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>
      <c r="A93" s="154"/>
      <c r="B93" s="155"/>
      <c r="C93" s="259" t="s">
        <v>250</v>
      </c>
      <c r="D93" s="260"/>
      <c r="E93" s="260"/>
      <c r="F93" s="260"/>
      <c r="G93" s="260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155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>
      <c r="A94" s="154"/>
      <c r="B94" s="155"/>
      <c r="C94" s="259" t="s">
        <v>251</v>
      </c>
      <c r="D94" s="260"/>
      <c r="E94" s="260"/>
      <c r="F94" s="260"/>
      <c r="G94" s="260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155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>
      <c r="A95" s="154"/>
      <c r="B95" s="155"/>
      <c r="C95" s="259" t="s">
        <v>252</v>
      </c>
      <c r="D95" s="260"/>
      <c r="E95" s="260"/>
      <c r="F95" s="260"/>
      <c r="G95" s="260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155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>
      <c r="A96" s="154"/>
      <c r="B96" s="155"/>
      <c r="C96" s="259" t="s">
        <v>253</v>
      </c>
      <c r="D96" s="260"/>
      <c r="E96" s="260"/>
      <c r="F96" s="260"/>
      <c r="G96" s="260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155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>
      <c r="A97" s="154"/>
      <c r="B97" s="155"/>
      <c r="C97" s="259" t="s">
        <v>254</v>
      </c>
      <c r="D97" s="260"/>
      <c r="E97" s="260"/>
      <c r="F97" s="260"/>
      <c r="G97" s="260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155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>
      <c r="A98" s="154"/>
      <c r="B98" s="155"/>
      <c r="C98" s="259" t="s">
        <v>255</v>
      </c>
      <c r="D98" s="260"/>
      <c r="E98" s="260"/>
      <c r="F98" s="260"/>
      <c r="G98" s="260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155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>
      <c r="A99" s="154"/>
      <c r="B99" s="155"/>
      <c r="C99" s="259" t="s">
        <v>256</v>
      </c>
      <c r="D99" s="260"/>
      <c r="E99" s="260"/>
      <c r="F99" s="260"/>
      <c r="G99" s="260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155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>
      <c r="A100" s="176">
        <v>21</v>
      </c>
      <c r="B100" s="177" t="s">
        <v>257</v>
      </c>
      <c r="C100" s="192" t="s">
        <v>258</v>
      </c>
      <c r="D100" s="178" t="s">
        <v>141</v>
      </c>
      <c r="E100" s="179">
        <v>12</v>
      </c>
      <c r="F100" s="180"/>
      <c r="G100" s="181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15</v>
      </c>
      <c r="M100" s="158">
        <f>G100*(1+L100/100)</f>
        <v>0</v>
      </c>
      <c r="N100" s="157">
        <v>0</v>
      </c>
      <c r="O100" s="157">
        <f>ROUND(E100*N100,2)</f>
        <v>0</v>
      </c>
      <c r="P100" s="157">
        <v>0.1</v>
      </c>
      <c r="Q100" s="157">
        <f>ROUND(E100*P100,2)</f>
        <v>1.2</v>
      </c>
      <c r="R100" s="158"/>
      <c r="S100" s="158" t="s">
        <v>201</v>
      </c>
      <c r="T100" s="158" t="s">
        <v>202</v>
      </c>
      <c r="U100" s="158">
        <v>0</v>
      </c>
      <c r="V100" s="158">
        <f>ROUND(E100*U100,2)</f>
        <v>0</v>
      </c>
      <c r="W100" s="158"/>
      <c r="X100" s="158" t="s">
        <v>144</v>
      </c>
      <c r="Y100" s="158" t="s">
        <v>145</v>
      </c>
      <c r="Z100" s="147"/>
      <c r="AA100" s="147"/>
      <c r="AB100" s="147"/>
      <c r="AC100" s="147"/>
      <c r="AD100" s="147"/>
      <c r="AE100" s="147"/>
      <c r="AF100" s="147"/>
      <c r="AG100" s="147" t="s">
        <v>146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2">
      <c r="A101" s="154"/>
      <c r="B101" s="155"/>
      <c r="C101" s="257" t="s">
        <v>259</v>
      </c>
      <c r="D101" s="258"/>
      <c r="E101" s="258"/>
      <c r="F101" s="258"/>
      <c r="G101" s="2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155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>
      <c r="A102" s="154"/>
      <c r="B102" s="155"/>
      <c r="C102" s="259" t="s">
        <v>260</v>
      </c>
      <c r="D102" s="260"/>
      <c r="E102" s="260"/>
      <c r="F102" s="260"/>
      <c r="G102" s="260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155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>
      <c r="A103" s="154"/>
      <c r="B103" s="155"/>
      <c r="C103" s="259" t="s">
        <v>261</v>
      </c>
      <c r="D103" s="260"/>
      <c r="E103" s="260"/>
      <c r="F103" s="260"/>
      <c r="G103" s="260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155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2">
      <c r="A104" s="154"/>
      <c r="B104" s="155"/>
      <c r="C104" s="193" t="s">
        <v>262</v>
      </c>
      <c r="D104" s="163"/>
      <c r="E104" s="164">
        <v>12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160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14">
      <c r="A105" s="169" t="s">
        <v>137</v>
      </c>
      <c r="B105" s="170" t="s">
        <v>64</v>
      </c>
      <c r="C105" s="190" t="s">
        <v>65</v>
      </c>
      <c r="D105" s="171"/>
      <c r="E105" s="172"/>
      <c r="F105" s="173"/>
      <c r="G105" s="174">
        <f>SUMIF(AG106:AG113,"&lt;&gt;NOR",G106:G113)</f>
        <v>0</v>
      </c>
      <c r="H105" s="168"/>
      <c r="I105" s="168">
        <f>SUM(I106:I113)</f>
        <v>0</v>
      </c>
      <c r="J105" s="168"/>
      <c r="K105" s="168">
        <f>SUM(K106:K113)</f>
        <v>0</v>
      </c>
      <c r="L105" s="168"/>
      <c r="M105" s="168">
        <f>SUM(M106:M113)</f>
        <v>0</v>
      </c>
      <c r="N105" s="167"/>
      <c r="O105" s="167">
        <f>SUM(O106:O113)</f>
        <v>3.2</v>
      </c>
      <c r="P105" s="167"/>
      <c r="Q105" s="167">
        <f>SUM(Q106:Q113)</f>
        <v>0</v>
      </c>
      <c r="R105" s="168"/>
      <c r="S105" s="168"/>
      <c r="T105" s="168"/>
      <c r="U105" s="168"/>
      <c r="V105" s="168">
        <f>SUM(V106:V113)</f>
        <v>28.56</v>
      </c>
      <c r="W105" s="168"/>
      <c r="X105" s="168"/>
      <c r="Y105" s="168"/>
      <c r="AG105" t="s">
        <v>138</v>
      </c>
    </row>
    <row r="106" spans="1:60" outlineLevel="1">
      <c r="A106" s="182">
        <v>22</v>
      </c>
      <c r="B106" s="183" t="s">
        <v>263</v>
      </c>
      <c r="C106" s="191" t="s">
        <v>264</v>
      </c>
      <c r="D106" s="184" t="s">
        <v>265</v>
      </c>
      <c r="E106" s="185">
        <v>16</v>
      </c>
      <c r="F106" s="186"/>
      <c r="G106" s="187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7">
        <v>1.5480000000000001E-2</v>
      </c>
      <c r="O106" s="157">
        <f>ROUND(E106*N106,2)</f>
        <v>0.25</v>
      </c>
      <c r="P106" s="157">
        <v>0</v>
      </c>
      <c r="Q106" s="157">
        <f>ROUND(E106*P106,2)</f>
        <v>0</v>
      </c>
      <c r="R106" s="158"/>
      <c r="S106" s="158" t="s">
        <v>142</v>
      </c>
      <c r="T106" s="158" t="s">
        <v>143</v>
      </c>
      <c r="U106" s="158">
        <v>0.55200000000000005</v>
      </c>
      <c r="V106" s="158">
        <f>ROUND(E106*U106,2)</f>
        <v>8.83</v>
      </c>
      <c r="W106" s="158"/>
      <c r="X106" s="158" t="s">
        <v>144</v>
      </c>
      <c r="Y106" s="158" t="s">
        <v>145</v>
      </c>
      <c r="Z106" s="147"/>
      <c r="AA106" s="147"/>
      <c r="AB106" s="147"/>
      <c r="AC106" s="147"/>
      <c r="AD106" s="147"/>
      <c r="AE106" s="147"/>
      <c r="AF106" s="147"/>
      <c r="AG106" s="147" t="s">
        <v>146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ht="24" outlineLevel="1">
      <c r="A107" s="176">
        <v>23</v>
      </c>
      <c r="B107" s="177" t="s">
        <v>266</v>
      </c>
      <c r="C107" s="192" t="s">
        <v>267</v>
      </c>
      <c r="D107" s="178" t="s">
        <v>158</v>
      </c>
      <c r="E107" s="179">
        <v>0.23400000000000001</v>
      </c>
      <c r="F107" s="180"/>
      <c r="G107" s="181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15</v>
      </c>
      <c r="M107" s="158">
        <f>G107*(1+L107/100)</f>
        <v>0</v>
      </c>
      <c r="N107" s="157">
        <v>2.6975199999999999</v>
      </c>
      <c r="O107" s="157">
        <f>ROUND(E107*N107,2)</f>
        <v>0.63</v>
      </c>
      <c r="P107" s="157">
        <v>0</v>
      </c>
      <c r="Q107" s="157">
        <f>ROUND(E107*P107,2)</f>
        <v>0</v>
      </c>
      <c r="R107" s="158"/>
      <c r="S107" s="158" t="s">
        <v>142</v>
      </c>
      <c r="T107" s="158" t="s">
        <v>143</v>
      </c>
      <c r="U107" s="158">
        <v>21.585999999999999</v>
      </c>
      <c r="V107" s="158">
        <f>ROUND(E107*U107,2)</f>
        <v>5.05</v>
      </c>
      <c r="W107" s="158"/>
      <c r="X107" s="158" t="s">
        <v>144</v>
      </c>
      <c r="Y107" s="158" t="s">
        <v>145</v>
      </c>
      <c r="Z107" s="147"/>
      <c r="AA107" s="147"/>
      <c r="AB107" s="147"/>
      <c r="AC107" s="147"/>
      <c r="AD107" s="147"/>
      <c r="AE107" s="147"/>
      <c r="AF107" s="147"/>
      <c r="AG107" s="147" t="s">
        <v>146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2">
      <c r="A108" s="154"/>
      <c r="B108" s="155"/>
      <c r="C108" s="193" t="s">
        <v>268</v>
      </c>
      <c r="D108" s="163"/>
      <c r="E108" s="164">
        <v>0.23400000000000001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7"/>
      <c r="AA108" s="147"/>
      <c r="AB108" s="147"/>
      <c r="AC108" s="147"/>
      <c r="AD108" s="147"/>
      <c r="AE108" s="147"/>
      <c r="AF108" s="147"/>
      <c r="AG108" s="147" t="s">
        <v>160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ht="24" outlineLevel="1">
      <c r="A109" s="176">
        <v>24</v>
      </c>
      <c r="B109" s="177" t="s">
        <v>269</v>
      </c>
      <c r="C109" s="192" t="s">
        <v>270</v>
      </c>
      <c r="D109" s="178" t="s">
        <v>180</v>
      </c>
      <c r="E109" s="179">
        <v>0.88560000000000005</v>
      </c>
      <c r="F109" s="180"/>
      <c r="G109" s="181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15</v>
      </c>
      <c r="M109" s="158">
        <f>G109*(1+L109/100)</f>
        <v>0</v>
      </c>
      <c r="N109" s="157">
        <v>1.09663</v>
      </c>
      <c r="O109" s="157">
        <f>ROUND(E109*N109,2)</f>
        <v>0.97</v>
      </c>
      <c r="P109" s="157">
        <v>0</v>
      </c>
      <c r="Q109" s="157">
        <f>ROUND(E109*P109,2)</f>
        <v>0</v>
      </c>
      <c r="R109" s="158"/>
      <c r="S109" s="158" t="s">
        <v>142</v>
      </c>
      <c r="T109" s="158" t="s">
        <v>143</v>
      </c>
      <c r="U109" s="158">
        <v>16.579999999999998</v>
      </c>
      <c r="V109" s="158">
        <f>ROUND(E109*U109,2)</f>
        <v>14.68</v>
      </c>
      <c r="W109" s="158"/>
      <c r="X109" s="158" t="s">
        <v>144</v>
      </c>
      <c r="Y109" s="158" t="s">
        <v>145</v>
      </c>
      <c r="Z109" s="147"/>
      <c r="AA109" s="147"/>
      <c r="AB109" s="147"/>
      <c r="AC109" s="147"/>
      <c r="AD109" s="147"/>
      <c r="AE109" s="147"/>
      <c r="AF109" s="147"/>
      <c r="AG109" s="147" t="s">
        <v>146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2">
      <c r="A110" s="154"/>
      <c r="B110" s="155"/>
      <c r="C110" s="193" t="s">
        <v>271</v>
      </c>
      <c r="D110" s="163"/>
      <c r="E110" s="164">
        <v>0.4536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160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>
      <c r="A111" s="154"/>
      <c r="B111" s="155"/>
      <c r="C111" s="193" t="s">
        <v>272</v>
      </c>
      <c r="D111" s="163"/>
      <c r="E111" s="164">
        <v>0.432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160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24" outlineLevel="1">
      <c r="A112" s="176">
        <v>25</v>
      </c>
      <c r="B112" s="177" t="s">
        <v>273</v>
      </c>
      <c r="C112" s="192" t="s">
        <v>274</v>
      </c>
      <c r="D112" s="178" t="s">
        <v>141</v>
      </c>
      <c r="E112" s="179">
        <v>4.68</v>
      </c>
      <c r="F112" s="180"/>
      <c r="G112" s="181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7">
        <v>0.28853000000000001</v>
      </c>
      <c r="O112" s="157">
        <f>ROUND(E112*N112,2)</f>
        <v>1.35</v>
      </c>
      <c r="P112" s="157">
        <v>0</v>
      </c>
      <c r="Q112" s="157">
        <f>ROUND(E112*P112,2)</f>
        <v>0</v>
      </c>
      <c r="R112" s="158"/>
      <c r="S112" s="158" t="s">
        <v>142</v>
      </c>
      <c r="T112" s="158" t="s">
        <v>188</v>
      </c>
      <c r="U112" s="158">
        <v>0</v>
      </c>
      <c r="V112" s="158">
        <f>ROUND(E112*U112,2)</f>
        <v>0</v>
      </c>
      <c r="W112" s="158"/>
      <c r="X112" s="158" t="s">
        <v>189</v>
      </c>
      <c r="Y112" s="158" t="s">
        <v>145</v>
      </c>
      <c r="Z112" s="147"/>
      <c r="AA112" s="147"/>
      <c r="AB112" s="147"/>
      <c r="AC112" s="147"/>
      <c r="AD112" s="147"/>
      <c r="AE112" s="147"/>
      <c r="AF112" s="147"/>
      <c r="AG112" s="147" t="s">
        <v>190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2">
      <c r="A113" s="154"/>
      <c r="B113" s="155"/>
      <c r="C113" s="193" t="s">
        <v>275</v>
      </c>
      <c r="D113" s="163"/>
      <c r="E113" s="164">
        <v>4.68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160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14">
      <c r="A114" s="169" t="s">
        <v>137</v>
      </c>
      <c r="B114" s="170" t="s">
        <v>66</v>
      </c>
      <c r="C114" s="190" t="s">
        <v>67</v>
      </c>
      <c r="D114" s="171"/>
      <c r="E114" s="172"/>
      <c r="F114" s="173"/>
      <c r="G114" s="174">
        <f>SUMIF(AG115:AG117,"&lt;&gt;NOR",G115:G117)</f>
        <v>0</v>
      </c>
      <c r="H114" s="168"/>
      <c r="I114" s="168">
        <f>SUM(I115:I117)</f>
        <v>0</v>
      </c>
      <c r="J114" s="168"/>
      <c r="K114" s="168">
        <f>SUM(K115:K117)</f>
        <v>0</v>
      </c>
      <c r="L114" s="168"/>
      <c r="M114" s="168">
        <f>SUM(M115:M117)</f>
        <v>0</v>
      </c>
      <c r="N114" s="167"/>
      <c r="O114" s="167">
        <f>SUM(O115:O117)</f>
        <v>0.25</v>
      </c>
      <c r="P114" s="167"/>
      <c r="Q114" s="167">
        <f>SUM(Q115:Q117)</f>
        <v>0</v>
      </c>
      <c r="R114" s="168"/>
      <c r="S114" s="168"/>
      <c r="T114" s="168"/>
      <c r="U114" s="168"/>
      <c r="V114" s="168">
        <f>SUM(V115:V117)</f>
        <v>10.4</v>
      </c>
      <c r="W114" s="168"/>
      <c r="X114" s="168"/>
      <c r="Y114" s="168"/>
      <c r="AG114" t="s">
        <v>138</v>
      </c>
    </row>
    <row r="115" spans="1:60" outlineLevel="1">
      <c r="A115" s="176">
        <v>26</v>
      </c>
      <c r="B115" s="177" t="s">
        <v>276</v>
      </c>
      <c r="C115" s="192" t="s">
        <v>277</v>
      </c>
      <c r="D115" s="178" t="s">
        <v>141</v>
      </c>
      <c r="E115" s="179">
        <v>9.1999999999999993</v>
      </c>
      <c r="F115" s="180"/>
      <c r="G115" s="181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15</v>
      </c>
      <c r="M115" s="158">
        <f>G115*(1+L115/100)</f>
        <v>0</v>
      </c>
      <c r="N115" s="157">
        <v>2.666E-2</v>
      </c>
      <c r="O115" s="157">
        <f>ROUND(E115*N115,2)</f>
        <v>0.25</v>
      </c>
      <c r="P115" s="157">
        <v>0</v>
      </c>
      <c r="Q115" s="157">
        <f>ROUND(E115*P115,2)</f>
        <v>0</v>
      </c>
      <c r="R115" s="158"/>
      <c r="S115" s="158" t="s">
        <v>142</v>
      </c>
      <c r="T115" s="158" t="s">
        <v>143</v>
      </c>
      <c r="U115" s="158">
        <v>1.1299999999999999</v>
      </c>
      <c r="V115" s="158">
        <f>ROUND(E115*U115,2)</f>
        <v>10.4</v>
      </c>
      <c r="W115" s="158"/>
      <c r="X115" s="158" t="s">
        <v>144</v>
      </c>
      <c r="Y115" s="158" t="s">
        <v>145</v>
      </c>
      <c r="Z115" s="147"/>
      <c r="AA115" s="147"/>
      <c r="AB115" s="147"/>
      <c r="AC115" s="147"/>
      <c r="AD115" s="147"/>
      <c r="AE115" s="147"/>
      <c r="AF115" s="147"/>
      <c r="AG115" s="147" t="s">
        <v>146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2">
      <c r="A116" s="154"/>
      <c r="B116" s="155"/>
      <c r="C116" s="257" t="s">
        <v>278</v>
      </c>
      <c r="D116" s="258"/>
      <c r="E116" s="258"/>
      <c r="F116" s="258"/>
      <c r="G116" s="2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155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2">
      <c r="A117" s="154"/>
      <c r="B117" s="155"/>
      <c r="C117" s="193" t="s">
        <v>279</v>
      </c>
      <c r="D117" s="163"/>
      <c r="E117" s="164">
        <v>9.1999999999999993</v>
      </c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7"/>
      <c r="AA117" s="147"/>
      <c r="AB117" s="147"/>
      <c r="AC117" s="147"/>
      <c r="AD117" s="147"/>
      <c r="AE117" s="147"/>
      <c r="AF117" s="147"/>
      <c r="AG117" s="147" t="s">
        <v>160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14">
      <c r="A118" s="169" t="s">
        <v>137</v>
      </c>
      <c r="B118" s="170" t="s">
        <v>68</v>
      </c>
      <c r="C118" s="190" t="s">
        <v>69</v>
      </c>
      <c r="D118" s="171"/>
      <c r="E118" s="172"/>
      <c r="F118" s="173"/>
      <c r="G118" s="174">
        <f>SUMIF(AG119:AG129,"&lt;&gt;NOR",G119:G129)</f>
        <v>0</v>
      </c>
      <c r="H118" s="168"/>
      <c r="I118" s="168">
        <f>SUM(I119:I129)</f>
        <v>0</v>
      </c>
      <c r="J118" s="168"/>
      <c r="K118" s="168">
        <f>SUM(K119:K129)</f>
        <v>0</v>
      </c>
      <c r="L118" s="168"/>
      <c r="M118" s="168">
        <f>SUM(M119:M129)</f>
        <v>0</v>
      </c>
      <c r="N118" s="167"/>
      <c r="O118" s="167">
        <f>SUM(O119:O129)</f>
        <v>84.749999999999986</v>
      </c>
      <c r="P118" s="167"/>
      <c r="Q118" s="167">
        <f>SUM(Q119:Q129)</f>
        <v>0</v>
      </c>
      <c r="R118" s="168"/>
      <c r="S118" s="168"/>
      <c r="T118" s="168"/>
      <c r="U118" s="168"/>
      <c r="V118" s="168">
        <f>SUM(V119:V129)</f>
        <v>65.81</v>
      </c>
      <c r="W118" s="168"/>
      <c r="X118" s="168"/>
      <c r="Y118" s="168"/>
      <c r="AG118" t="s">
        <v>138</v>
      </c>
    </row>
    <row r="119" spans="1:60" outlineLevel="1">
      <c r="A119" s="182">
        <v>27</v>
      </c>
      <c r="B119" s="183" t="s">
        <v>280</v>
      </c>
      <c r="C119" s="191" t="s">
        <v>281</v>
      </c>
      <c r="D119" s="184" t="s">
        <v>141</v>
      </c>
      <c r="E119" s="185">
        <v>83</v>
      </c>
      <c r="F119" s="186"/>
      <c r="G119" s="187">
        <f t="shared" ref="G119:G126" si="0">ROUND(E119*F119,2)</f>
        <v>0</v>
      </c>
      <c r="H119" s="159"/>
      <c r="I119" s="158">
        <f t="shared" ref="I119:I126" si="1">ROUND(E119*H119,2)</f>
        <v>0</v>
      </c>
      <c r="J119" s="159"/>
      <c r="K119" s="158">
        <f t="shared" ref="K119:K126" si="2">ROUND(E119*J119,2)</f>
        <v>0</v>
      </c>
      <c r="L119" s="158">
        <v>15</v>
      </c>
      <c r="M119" s="158">
        <f t="shared" ref="M119:M126" si="3">G119*(1+L119/100)</f>
        <v>0</v>
      </c>
      <c r="N119" s="157">
        <v>0.2024</v>
      </c>
      <c r="O119" s="157">
        <f t="shared" ref="O119:O126" si="4">ROUND(E119*N119,2)</f>
        <v>16.8</v>
      </c>
      <c r="P119" s="157">
        <v>0</v>
      </c>
      <c r="Q119" s="157">
        <f t="shared" ref="Q119:Q126" si="5">ROUND(E119*P119,2)</f>
        <v>0</v>
      </c>
      <c r="R119" s="158"/>
      <c r="S119" s="158" t="s">
        <v>142</v>
      </c>
      <c r="T119" s="158" t="s">
        <v>143</v>
      </c>
      <c r="U119" s="158">
        <v>2.5999999999999999E-2</v>
      </c>
      <c r="V119" s="158">
        <f t="shared" ref="V119:V126" si="6">ROUND(E119*U119,2)</f>
        <v>2.16</v>
      </c>
      <c r="W119" s="158"/>
      <c r="X119" s="158" t="s">
        <v>144</v>
      </c>
      <c r="Y119" s="158" t="s">
        <v>145</v>
      </c>
      <c r="Z119" s="147"/>
      <c r="AA119" s="147"/>
      <c r="AB119" s="147"/>
      <c r="AC119" s="147"/>
      <c r="AD119" s="147"/>
      <c r="AE119" s="147"/>
      <c r="AF119" s="147"/>
      <c r="AG119" s="147" t="s">
        <v>146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24" outlineLevel="1">
      <c r="A120" s="182">
        <v>28</v>
      </c>
      <c r="B120" s="183" t="s">
        <v>282</v>
      </c>
      <c r="C120" s="191" t="s">
        <v>283</v>
      </c>
      <c r="D120" s="184" t="s">
        <v>141</v>
      </c>
      <c r="E120" s="185">
        <v>83</v>
      </c>
      <c r="F120" s="186"/>
      <c r="G120" s="187">
        <f t="shared" si="0"/>
        <v>0</v>
      </c>
      <c r="H120" s="159"/>
      <c r="I120" s="158">
        <f t="shared" si="1"/>
        <v>0</v>
      </c>
      <c r="J120" s="159"/>
      <c r="K120" s="158">
        <f t="shared" si="2"/>
        <v>0</v>
      </c>
      <c r="L120" s="158">
        <v>15</v>
      </c>
      <c r="M120" s="158">
        <f t="shared" si="3"/>
        <v>0</v>
      </c>
      <c r="N120" s="157">
        <v>0.55125000000000002</v>
      </c>
      <c r="O120" s="157">
        <f t="shared" si="4"/>
        <v>45.75</v>
      </c>
      <c r="P120" s="157">
        <v>0</v>
      </c>
      <c r="Q120" s="157">
        <f t="shared" si="5"/>
        <v>0</v>
      </c>
      <c r="R120" s="158"/>
      <c r="S120" s="158" t="s">
        <v>142</v>
      </c>
      <c r="T120" s="158" t="s">
        <v>143</v>
      </c>
      <c r="U120" s="158">
        <v>2.7E-2</v>
      </c>
      <c r="V120" s="158">
        <f t="shared" si="6"/>
        <v>2.2400000000000002</v>
      </c>
      <c r="W120" s="158"/>
      <c r="X120" s="158" t="s">
        <v>144</v>
      </c>
      <c r="Y120" s="158" t="s">
        <v>145</v>
      </c>
      <c r="Z120" s="147"/>
      <c r="AA120" s="147"/>
      <c r="AB120" s="147"/>
      <c r="AC120" s="147"/>
      <c r="AD120" s="147"/>
      <c r="AE120" s="147"/>
      <c r="AF120" s="147"/>
      <c r="AG120" s="147" t="s">
        <v>146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>
      <c r="A121" s="182">
        <v>29</v>
      </c>
      <c r="B121" s="183" t="s">
        <v>284</v>
      </c>
      <c r="C121" s="191" t="s">
        <v>285</v>
      </c>
      <c r="D121" s="184" t="s">
        <v>141</v>
      </c>
      <c r="E121" s="185">
        <v>83</v>
      </c>
      <c r="F121" s="186"/>
      <c r="G121" s="187">
        <f t="shared" si="0"/>
        <v>0</v>
      </c>
      <c r="H121" s="159"/>
      <c r="I121" s="158">
        <f t="shared" si="1"/>
        <v>0</v>
      </c>
      <c r="J121" s="159"/>
      <c r="K121" s="158">
        <f t="shared" si="2"/>
        <v>0</v>
      </c>
      <c r="L121" s="158">
        <v>15</v>
      </c>
      <c r="M121" s="158">
        <f t="shared" si="3"/>
        <v>0</v>
      </c>
      <c r="N121" s="157">
        <v>0</v>
      </c>
      <c r="O121" s="157">
        <f t="shared" si="4"/>
        <v>0</v>
      </c>
      <c r="P121" s="157">
        <v>0</v>
      </c>
      <c r="Q121" s="157">
        <f t="shared" si="5"/>
        <v>0</v>
      </c>
      <c r="R121" s="158"/>
      <c r="S121" s="158" t="s">
        <v>142</v>
      </c>
      <c r="T121" s="158" t="s">
        <v>143</v>
      </c>
      <c r="U121" s="158">
        <v>9.0999999999999998E-2</v>
      </c>
      <c r="V121" s="158">
        <f t="shared" si="6"/>
        <v>7.55</v>
      </c>
      <c r="W121" s="158"/>
      <c r="X121" s="158" t="s">
        <v>144</v>
      </c>
      <c r="Y121" s="158" t="s">
        <v>145</v>
      </c>
      <c r="Z121" s="147"/>
      <c r="AA121" s="147"/>
      <c r="AB121" s="147"/>
      <c r="AC121" s="147"/>
      <c r="AD121" s="147"/>
      <c r="AE121" s="147"/>
      <c r="AF121" s="147"/>
      <c r="AG121" s="147" t="s">
        <v>146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>
      <c r="A122" s="182">
        <v>30</v>
      </c>
      <c r="B122" s="183" t="s">
        <v>286</v>
      </c>
      <c r="C122" s="191" t="s">
        <v>287</v>
      </c>
      <c r="D122" s="184" t="s">
        <v>141</v>
      </c>
      <c r="E122" s="185">
        <v>83</v>
      </c>
      <c r="F122" s="186"/>
      <c r="G122" s="187">
        <f t="shared" si="0"/>
        <v>0</v>
      </c>
      <c r="H122" s="159"/>
      <c r="I122" s="158">
        <f t="shared" si="1"/>
        <v>0</v>
      </c>
      <c r="J122" s="159"/>
      <c r="K122" s="158">
        <f t="shared" si="2"/>
        <v>0</v>
      </c>
      <c r="L122" s="158">
        <v>15</v>
      </c>
      <c r="M122" s="158">
        <f t="shared" si="3"/>
        <v>0</v>
      </c>
      <c r="N122" s="157">
        <v>7.3899999999999993E-2</v>
      </c>
      <c r="O122" s="157">
        <f t="shared" si="4"/>
        <v>6.13</v>
      </c>
      <c r="P122" s="157">
        <v>0</v>
      </c>
      <c r="Q122" s="157">
        <f t="shared" si="5"/>
        <v>0</v>
      </c>
      <c r="R122" s="158"/>
      <c r="S122" s="158" t="s">
        <v>142</v>
      </c>
      <c r="T122" s="158" t="s">
        <v>143</v>
      </c>
      <c r="U122" s="158">
        <v>0.47799999999999998</v>
      </c>
      <c r="V122" s="158">
        <f t="shared" si="6"/>
        <v>39.67</v>
      </c>
      <c r="W122" s="158"/>
      <c r="X122" s="158" t="s">
        <v>144</v>
      </c>
      <c r="Y122" s="158" t="s">
        <v>145</v>
      </c>
      <c r="Z122" s="147"/>
      <c r="AA122" s="147"/>
      <c r="AB122" s="147"/>
      <c r="AC122" s="147"/>
      <c r="AD122" s="147"/>
      <c r="AE122" s="147"/>
      <c r="AF122" s="147"/>
      <c r="AG122" s="147" t="s">
        <v>146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>
      <c r="A123" s="182">
        <v>31</v>
      </c>
      <c r="B123" s="183" t="s">
        <v>288</v>
      </c>
      <c r="C123" s="191" t="s">
        <v>289</v>
      </c>
      <c r="D123" s="184" t="s">
        <v>151</v>
      </c>
      <c r="E123" s="185">
        <v>33</v>
      </c>
      <c r="F123" s="186"/>
      <c r="G123" s="187">
        <f t="shared" si="0"/>
        <v>0</v>
      </c>
      <c r="H123" s="159"/>
      <c r="I123" s="158">
        <f t="shared" si="1"/>
        <v>0</v>
      </c>
      <c r="J123" s="159"/>
      <c r="K123" s="158">
        <f t="shared" si="2"/>
        <v>0</v>
      </c>
      <c r="L123" s="158">
        <v>15</v>
      </c>
      <c r="M123" s="158">
        <f t="shared" si="3"/>
        <v>0</v>
      </c>
      <c r="N123" s="157">
        <v>3.6000000000000002E-4</v>
      </c>
      <c r="O123" s="157">
        <f t="shared" si="4"/>
        <v>0.01</v>
      </c>
      <c r="P123" s="157">
        <v>0</v>
      </c>
      <c r="Q123" s="157">
        <f t="shared" si="5"/>
        <v>0</v>
      </c>
      <c r="R123" s="158"/>
      <c r="S123" s="158" t="s">
        <v>142</v>
      </c>
      <c r="T123" s="158" t="s">
        <v>143</v>
      </c>
      <c r="U123" s="158">
        <v>0.43</v>
      </c>
      <c r="V123" s="158">
        <f t="shared" si="6"/>
        <v>14.19</v>
      </c>
      <c r="W123" s="158"/>
      <c r="X123" s="158" t="s">
        <v>144</v>
      </c>
      <c r="Y123" s="158" t="s">
        <v>145</v>
      </c>
      <c r="Z123" s="147"/>
      <c r="AA123" s="147"/>
      <c r="AB123" s="147"/>
      <c r="AC123" s="147"/>
      <c r="AD123" s="147"/>
      <c r="AE123" s="147"/>
      <c r="AF123" s="147"/>
      <c r="AG123" s="147" t="s">
        <v>146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24" outlineLevel="1">
      <c r="A124" s="182">
        <v>32</v>
      </c>
      <c r="B124" s="183" t="s">
        <v>290</v>
      </c>
      <c r="C124" s="191" t="s">
        <v>291</v>
      </c>
      <c r="D124" s="184" t="s">
        <v>151</v>
      </c>
      <c r="E124" s="185">
        <v>2</v>
      </c>
      <c r="F124" s="186"/>
      <c r="G124" s="187">
        <f t="shared" si="0"/>
        <v>0</v>
      </c>
      <c r="H124" s="159"/>
      <c r="I124" s="158">
        <f t="shared" si="1"/>
        <v>0</v>
      </c>
      <c r="J124" s="159"/>
      <c r="K124" s="158">
        <f t="shared" si="2"/>
        <v>0</v>
      </c>
      <c r="L124" s="158">
        <v>15</v>
      </c>
      <c r="M124" s="158">
        <f t="shared" si="3"/>
        <v>0</v>
      </c>
      <c r="N124" s="157">
        <v>0.27811999999999998</v>
      </c>
      <c r="O124" s="157">
        <f t="shared" si="4"/>
        <v>0.56000000000000005</v>
      </c>
      <c r="P124" s="157">
        <v>0</v>
      </c>
      <c r="Q124" s="157">
        <f t="shared" si="5"/>
        <v>0</v>
      </c>
      <c r="R124" s="158"/>
      <c r="S124" s="158" t="s">
        <v>142</v>
      </c>
      <c r="T124" s="158" t="s">
        <v>188</v>
      </c>
      <c r="U124" s="158">
        <v>0</v>
      </c>
      <c r="V124" s="158">
        <f t="shared" si="6"/>
        <v>0</v>
      </c>
      <c r="W124" s="158"/>
      <c r="X124" s="158" t="s">
        <v>189</v>
      </c>
      <c r="Y124" s="158" t="s">
        <v>145</v>
      </c>
      <c r="Z124" s="147"/>
      <c r="AA124" s="147"/>
      <c r="AB124" s="147"/>
      <c r="AC124" s="147"/>
      <c r="AD124" s="147"/>
      <c r="AE124" s="147"/>
      <c r="AF124" s="147"/>
      <c r="AG124" s="147" t="s">
        <v>190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>
      <c r="A125" s="182">
        <v>33</v>
      </c>
      <c r="B125" s="183" t="s">
        <v>292</v>
      </c>
      <c r="C125" s="191" t="s">
        <v>293</v>
      </c>
      <c r="D125" s="184" t="s">
        <v>265</v>
      </c>
      <c r="E125" s="185">
        <v>1</v>
      </c>
      <c r="F125" s="186"/>
      <c r="G125" s="187">
        <f t="shared" si="0"/>
        <v>0</v>
      </c>
      <c r="H125" s="159"/>
      <c r="I125" s="158">
        <f t="shared" si="1"/>
        <v>0</v>
      </c>
      <c r="J125" s="159"/>
      <c r="K125" s="158">
        <f t="shared" si="2"/>
        <v>0</v>
      </c>
      <c r="L125" s="158">
        <v>15</v>
      </c>
      <c r="M125" s="158">
        <f t="shared" si="3"/>
        <v>0</v>
      </c>
      <c r="N125" s="157">
        <v>0.16372999999999999</v>
      </c>
      <c r="O125" s="157">
        <f t="shared" si="4"/>
        <v>0.16</v>
      </c>
      <c r="P125" s="157">
        <v>0</v>
      </c>
      <c r="Q125" s="157">
        <f t="shared" si="5"/>
        <v>0</v>
      </c>
      <c r="R125" s="158"/>
      <c r="S125" s="158" t="s">
        <v>142</v>
      </c>
      <c r="T125" s="158" t="s">
        <v>188</v>
      </c>
      <c r="U125" s="158">
        <v>0</v>
      </c>
      <c r="V125" s="158">
        <f t="shared" si="6"/>
        <v>0</v>
      </c>
      <c r="W125" s="158"/>
      <c r="X125" s="158" t="s">
        <v>189</v>
      </c>
      <c r="Y125" s="158" t="s">
        <v>145</v>
      </c>
      <c r="Z125" s="147"/>
      <c r="AA125" s="147"/>
      <c r="AB125" s="147"/>
      <c r="AC125" s="147"/>
      <c r="AD125" s="147"/>
      <c r="AE125" s="147"/>
      <c r="AF125" s="147"/>
      <c r="AG125" s="147" t="s">
        <v>190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>
      <c r="A126" s="176">
        <v>34</v>
      </c>
      <c r="B126" s="177" t="s">
        <v>294</v>
      </c>
      <c r="C126" s="192" t="s">
        <v>295</v>
      </c>
      <c r="D126" s="178" t="s">
        <v>141</v>
      </c>
      <c r="E126" s="179">
        <v>88.81</v>
      </c>
      <c r="F126" s="180"/>
      <c r="G126" s="181">
        <f t="shared" si="0"/>
        <v>0</v>
      </c>
      <c r="H126" s="159"/>
      <c r="I126" s="158">
        <f t="shared" si="1"/>
        <v>0</v>
      </c>
      <c r="J126" s="159"/>
      <c r="K126" s="158">
        <f t="shared" si="2"/>
        <v>0</v>
      </c>
      <c r="L126" s="158">
        <v>15</v>
      </c>
      <c r="M126" s="158">
        <f t="shared" si="3"/>
        <v>0</v>
      </c>
      <c r="N126" s="157">
        <v>0.17244999999999999</v>
      </c>
      <c r="O126" s="157">
        <f t="shared" si="4"/>
        <v>15.32</v>
      </c>
      <c r="P126" s="157">
        <v>0</v>
      </c>
      <c r="Q126" s="157">
        <f t="shared" si="5"/>
        <v>0</v>
      </c>
      <c r="R126" s="158" t="s">
        <v>296</v>
      </c>
      <c r="S126" s="158" t="s">
        <v>142</v>
      </c>
      <c r="T126" s="158" t="s">
        <v>143</v>
      </c>
      <c r="U126" s="158">
        <v>0</v>
      </c>
      <c r="V126" s="158">
        <f t="shared" si="6"/>
        <v>0</v>
      </c>
      <c r="W126" s="158"/>
      <c r="X126" s="158" t="s">
        <v>297</v>
      </c>
      <c r="Y126" s="158" t="s">
        <v>145</v>
      </c>
      <c r="Z126" s="147"/>
      <c r="AA126" s="147"/>
      <c r="AB126" s="147"/>
      <c r="AC126" s="147"/>
      <c r="AD126" s="147"/>
      <c r="AE126" s="147"/>
      <c r="AF126" s="147"/>
      <c r="AG126" s="147" t="s">
        <v>298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>
      <c r="A127" s="154"/>
      <c r="B127" s="155"/>
      <c r="C127" s="193" t="s">
        <v>299</v>
      </c>
      <c r="D127" s="163"/>
      <c r="E127" s="164">
        <v>88.81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160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>
      <c r="A128" s="176">
        <v>35</v>
      </c>
      <c r="B128" s="177" t="s">
        <v>300</v>
      </c>
      <c r="C128" s="192" t="s">
        <v>301</v>
      </c>
      <c r="D128" s="178" t="s">
        <v>141</v>
      </c>
      <c r="E128" s="179">
        <v>99.6</v>
      </c>
      <c r="F128" s="180"/>
      <c r="G128" s="181">
        <f>ROUND(E128*F128,2)</f>
        <v>0</v>
      </c>
      <c r="H128" s="159"/>
      <c r="I128" s="158">
        <f>ROUND(E128*H128,2)</f>
        <v>0</v>
      </c>
      <c r="J128" s="159"/>
      <c r="K128" s="158">
        <f>ROUND(E128*J128,2)</f>
        <v>0</v>
      </c>
      <c r="L128" s="158">
        <v>15</v>
      </c>
      <c r="M128" s="158">
        <f>G128*(1+L128/100)</f>
        <v>0</v>
      </c>
      <c r="N128" s="157">
        <v>2.5000000000000001E-4</v>
      </c>
      <c r="O128" s="157">
        <f>ROUND(E128*N128,2)</f>
        <v>0.02</v>
      </c>
      <c r="P128" s="157">
        <v>0</v>
      </c>
      <c r="Q128" s="157">
        <f>ROUND(E128*P128,2)</f>
        <v>0</v>
      </c>
      <c r="R128" s="158" t="s">
        <v>296</v>
      </c>
      <c r="S128" s="158" t="s">
        <v>142</v>
      </c>
      <c r="T128" s="158" t="s">
        <v>143</v>
      </c>
      <c r="U128" s="158">
        <v>0</v>
      </c>
      <c r="V128" s="158">
        <f>ROUND(E128*U128,2)</f>
        <v>0</v>
      </c>
      <c r="W128" s="158"/>
      <c r="X128" s="158" t="s">
        <v>297</v>
      </c>
      <c r="Y128" s="158" t="s">
        <v>145</v>
      </c>
      <c r="Z128" s="147"/>
      <c r="AA128" s="147"/>
      <c r="AB128" s="147"/>
      <c r="AC128" s="147"/>
      <c r="AD128" s="147"/>
      <c r="AE128" s="147"/>
      <c r="AF128" s="147"/>
      <c r="AG128" s="147" t="s">
        <v>298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2">
      <c r="A129" s="154"/>
      <c r="B129" s="155"/>
      <c r="C129" s="193" t="s">
        <v>302</v>
      </c>
      <c r="D129" s="163"/>
      <c r="E129" s="164">
        <v>99.6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7"/>
      <c r="AA129" s="147"/>
      <c r="AB129" s="147"/>
      <c r="AC129" s="147"/>
      <c r="AD129" s="147"/>
      <c r="AE129" s="147"/>
      <c r="AF129" s="147"/>
      <c r="AG129" s="147" t="s">
        <v>160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ht="14">
      <c r="A130" s="169" t="s">
        <v>137</v>
      </c>
      <c r="B130" s="170" t="s">
        <v>70</v>
      </c>
      <c r="C130" s="190" t="s">
        <v>71</v>
      </c>
      <c r="D130" s="171"/>
      <c r="E130" s="172"/>
      <c r="F130" s="173"/>
      <c r="G130" s="174">
        <f>SUMIF(AG131:AG137,"&lt;&gt;NOR",G131:G137)</f>
        <v>0</v>
      </c>
      <c r="H130" s="168"/>
      <c r="I130" s="168">
        <f>SUM(I131:I137)</f>
        <v>0</v>
      </c>
      <c r="J130" s="168"/>
      <c r="K130" s="168">
        <f>SUM(K131:K137)</f>
        <v>0</v>
      </c>
      <c r="L130" s="168"/>
      <c r="M130" s="168">
        <f>SUM(M131:M137)</f>
        <v>0</v>
      </c>
      <c r="N130" s="167"/>
      <c r="O130" s="167">
        <f>SUM(O131:O137)</f>
        <v>0.41</v>
      </c>
      <c r="P130" s="167"/>
      <c r="Q130" s="167">
        <f>SUM(Q131:Q137)</f>
        <v>0</v>
      </c>
      <c r="R130" s="168"/>
      <c r="S130" s="168"/>
      <c r="T130" s="168"/>
      <c r="U130" s="168"/>
      <c r="V130" s="168">
        <f>SUM(V131:V137)</f>
        <v>12.16</v>
      </c>
      <c r="W130" s="168"/>
      <c r="X130" s="168"/>
      <c r="Y130" s="168"/>
      <c r="AG130" t="s">
        <v>138</v>
      </c>
    </row>
    <row r="131" spans="1:60" outlineLevel="1">
      <c r="A131" s="176">
        <v>36</v>
      </c>
      <c r="B131" s="177" t="s">
        <v>303</v>
      </c>
      <c r="C131" s="192" t="s">
        <v>304</v>
      </c>
      <c r="D131" s="178" t="s">
        <v>141</v>
      </c>
      <c r="E131" s="179">
        <v>9.9719999999999995</v>
      </c>
      <c r="F131" s="180"/>
      <c r="G131" s="181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15</v>
      </c>
      <c r="M131" s="158">
        <f>G131*(1+L131/100)</f>
        <v>0</v>
      </c>
      <c r="N131" s="157">
        <v>5.7800000000000004E-3</v>
      </c>
      <c r="O131" s="157">
        <f>ROUND(E131*N131,2)</f>
        <v>0.06</v>
      </c>
      <c r="P131" s="157">
        <v>0</v>
      </c>
      <c r="Q131" s="157">
        <f>ROUND(E131*P131,2)</f>
        <v>0</v>
      </c>
      <c r="R131" s="158"/>
      <c r="S131" s="158" t="s">
        <v>142</v>
      </c>
      <c r="T131" s="158" t="s">
        <v>143</v>
      </c>
      <c r="U131" s="158">
        <v>9.6000000000000002E-2</v>
      </c>
      <c r="V131" s="158">
        <f>ROUND(E131*U131,2)</f>
        <v>0.96</v>
      </c>
      <c r="W131" s="158"/>
      <c r="X131" s="158" t="s">
        <v>144</v>
      </c>
      <c r="Y131" s="158" t="s">
        <v>145</v>
      </c>
      <c r="Z131" s="147"/>
      <c r="AA131" s="147"/>
      <c r="AB131" s="147"/>
      <c r="AC131" s="147"/>
      <c r="AD131" s="147"/>
      <c r="AE131" s="147"/>
      <c r="AF131" s="147"/>
      <c r="AG131" s="147" t="s">
        <v>146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>
      <c r="A132" s="154"/>
      <c r="B132" s="155"/>
      <c r="C132" s="193" t="s">
        <v>305</v>
      </c>
      <c r="D132" s="163"/>
      <c r="E132" s="164">
        <v>3.1680000000000001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7"/>
      <c r="AA132" s="147"/>
      <c r="AB132" s="147"/>
      <c r="AC132" s="147"/>
      <c r="AD132" s="147"/>
      <c r="AE132" s="147"/>
      <c r="AF132" s="147"/>
      <c r="AG132" s="147" t="s">
        <v>160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>
      <c r="A133" s="154"/>
      <c r="B133" s="155"/>
      <c r="C133" s="193" t="s">
        <v>306</v>
      </c>
      <c r="D133" s="163"/>
      <c r="E133" s="164">
        <v>6.8040000000000003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7"/>
      <c r="AA133" s="147"/>
      <c r="AB133" s="147"/>
      <c r="AC133" s="147"/>
      <c r="AD133" s="147"/>
      <c r="AE133" s="147"/>
      <c r="AF133" s="147"/>
      <c r="AG133" s="147" t="s">
        <v>160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ht="24" outlineLevel="1">
      <c r="A134" s="176">
        <v>37</v>
      </c>
      <c r="B134" s="177" t="s">
        <v>307</v>
      </c>
      <c r="C134" s="192" t="s">
        <v>308</v>
      </c>
      <c r="D134" s="178" t="s">
        <v>141</v>
      </c>
      <c r="E134" s="179">
        <v>33.24</v>
      </c>
      <c r="F134" s="180"/>
      <c r="G134" s="181">
        <f>ROUND(E134*F134,2)</f>
        <v>0</v>
      </c>
      <c r="H134" s="159"/>
      <c r="I134" s="158">
        <f>ROUND(E134*H134,2)</f>
        <v>0</v>
      </c>
      <c r="J134" s="159"/>
      <c r="K134" s="158">
        <f>ROUND(E134*J134,2)</f>
        <v>0</v>
      </c>
      <c r="L134" s="158">
        <v>15</v>
      </c>
      <c r="M134" s="158">
        <f>G134*(1+L134/100)</f>
        <v>0</v>
      </c>
      <c r="N134" s="157">
        <v>1.038E-2</v>
      </c>
      <c r="O134" s="157">
        <f>ROUND(E134*N134,2)</f>
        <v>0.35</v>
      </c>
      <c r="P134" s="157">
        <v>0</v>
      </c>
      <c r="Q134" s="157">
        <f>ROUND(E134*P134,2)</f>
        <v>0</v>
      </c>
      <c r="R134" s="158"/>
      <c r="S134" s="158" t="s">
        <v>142</v>
      </c>
      <c r="T134" s="158" t="s">
        <v>143</v>
      </c>
      <c r="U134" s="158">
        <v>0.33688000000000001</v>
      </c>
      <c r="V134" s="158">
        <f>ROUND(E134*U134,2)</f>
        <v>11.2</v>
      </c>
      <c r="W134" s="158"/>
      <c r="X134" s="158" t="s">
        <v>144</v>
      </c>
      <c r="Y134" s="158" t="s">
        <v>145</v>
      </c>
      <c r="Z134" s="147"/>
      <c r="AA134" s="147"/>
      <c r="AB134" s="147"/>
      <c r="AC134" s="147"/>
      <c r="AD134" s="147"/>
      <c r="AE134" s="147"/>
      <c r="AF134" s="147"/>
      <c r="AG134" s="147" t="s">
        <v>146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2">
      <c r="A135" s="154"/>
      <c r="B135" s="155"/>
      <c r="C135" s="257" t="s">
        <v>309</v>
      </c>
      <c r="D135" s="258"/>
      <c r="E135" s="258"/>
      <c r="F135" s="258"/>
      <c r="G135" s="2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7"/>
      <c r="AA135" s="147"/>
      <c r="AB135" s="147"/>
      <c r="AC135" s="147"/>
      <c r="AD135" s="147"/>
      <c r="AE135" s="147"/>
      <c r="AF135" s="147"/>
      <c r="AG135" s="147" t="s">
        <v>155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2">
      <c r="A136" s="154"/>
      <c r="B136" s="155"/>
      <c r="C136" s="193" t="s">
        <v>310</v>
      </c>
      <c r="D136" s="163"/>
      <c r="E136" s="164">
        <v>10.56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7"/>
      <c r="AA136" s="147"/>
      <c r="AB136" s="147"/>
      <c r="AC136" s="147"/>
      <c r="AD136" s="147"/>
      <c r="AE136" s="147"/>
      <c r="AF136" s="147"/>
      <c r="AG136" s="147" t="s">
        <v>160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>
      <c r="A137" s="154"/>
      <c r="B137" s="155"/>
      <c r="C137" s="193" t="s">
        <v>311</v>
      </c>
      <c r="D137" s="163"/>
      <c r="E137" s="164">
        <v>22.68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7"/>
      <c r="AA137" s="147"/>
      <c r="AB137" s="147"/>
      <c r="AC137" s="147"/>
      <c r="AD137" s="147"/>
      <c r="AE137" s="147"/>
      <c r="AF137" s="147"/>
      <c r="AG137" s="147" t="s">
        <v>160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ht="14">
      <c r="A138" s="169" t="s">
        <v>137</v>
      </c>
      <c r="B138" s="170" t="s">
        <v>72</v>
      </c>
      <c r="C138" s="190" t="s">
        <v>73</v>
      </c>
      <c r="D138" s="171"/>
      <c r="E138" s="172"/>
      <c r="F138" s="173"/>
      <c r="G138" s="174">
        <f>SUMIF(AG139:AG142,"&lt;&gt;NOR",G139:G142)</f>
        <v>0</v>
      </c>
      <c r="H138" s="168"/>
      <c r="I138" s="168">
        <f>SUM(I139:I142)</f>
        <v>0</v>
      </c>
      <c r="J138" s="168"/>
      <c r="K138" s="168">
        <f>SUM(K139:K142)</f>
        <v>0</v>
      </c>
      <c r="L138" s="168"/>
      <c r="M138" s="168">
        <f>SUM(M139:M142)</f>
        <v>0</v>
      </c>
      <c r="N138" s="167"/>
      <c r="O138" s="167">
        <f>SUM(O139:O142)</f>
        <v>0.01</v>
      </c>
      <c r="P138" s="167"/>
      <c r="Q138" s="167">
        <f>SUM(Q139:Q142)</f>
        <v>0</v>
      </c>
      <c r="R138" s="168"/>
      <c r="S138" s="168"/>
      <c r="T138" s="168"/>
      <c r="U138" s="168"/>
      <c r="V138" s="168">
        <f>SUM(V139:V142)</f>
        <v>5.67</v>
      </c>
      <c r="W138" s="168"/>
      <c r="X138" s="168"/>
      <c r="Y138" s="168"/>
      <c r="AG138" t="s">
        <v>138</v>
      </c>
    </row>
    <row r="139" spans="1:60" outlineLevel="1">
      <c r="A139" s="176">
        <v>38</v>
      </c>
      <c r="B139" s="177" t="s">
        <v>312</v>
      </c>
      <c r="C139" s="192" t="s">
        <v>313</v>
      </c>
      <c r="D139" s="178" t="s">
        <v>141</v>
      </c>
      <c r="E139" s="179">
        <v>27</v>
      </c>
      <c r="F139" s="180"/>
      <c r="G139" s="181">
        <f>ROUND(E139*F139,2)</f>
        <v>0</v>
      </c>
      <c r="H139" s="159"/>
      <c r="I139" s="158">
        <f>ROUND(E139*H139,2)</f>
        <v>0</v>
      </c>
      <c r="J139" s="159"/>
      <c r="K139" s="158">
        <f>ROUND(E139*J139,2)</f>
        <v>0</v>
      </c>
      <c r="L139" s="158">
        <v>15</v>
      </c>
      <c r="M139" s="158">
        <f>G139*(1+L139/100)</f>
        <v>0</v>
      </c>
      <c r="N139" s="157">
        <v>5.1000000000000004E-4</v>
      </c>
      <c r="O139" s="157">
        <f>ROUND(E139*N139,2)</f>
        <v>0.01</v>
      </c>
      <c r="P139" s="157">
        <v>0</v>
      </c>
      <c r="Q139" s="157">
        <f>ROUND(E139*P139,2)</f>
        <v>0</v>
      </c>
      <c r="R139" s="158"/>
      <c r="S139" s="158" t="s">
        <v>142</v>
      </c>
      <c r="T139" s="158" t="s">
        <v>143</v>
      </c>
      <c r="U139" s="158">
        <v>0.21</v>
      </c>
      <c r="V139" s="158">
        <f>ROUND(E139*U139,2)</f>
        <v>5.67</v>
      </c>
      <c r="W139" s="158"/>
      <c r="X139" s="158" t="s">
        <v>144</v>
      </c>
      <c r="Y139" s="158" t="s">
        <v>145</v>
      </c>
      <c r="Z139" s="147"/>
      <c r="AA139" s="147"/>
      <c r="AB139" s="147"/>
      <c r="AC139" s="147"/>
      <c r="AD139" s="147"/>
      <c r="AE139" s="147"/>
      <c r="AF139" s="147"/>
      <c r="AG139" s="147" t="s">
        <v>146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2">
      <c r="A140" s="154"/>
      <c r="B140" s="155"/>
      <c r="C140" s="257" t="s">
        <v>314</v>
      </c>
      <c r="D140" s="258"/>
      <c r="E140" s="258"/>
      <c r="F140" s="258"/>
      <c r="G140" s="2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7"/>
      <c r="AA140" s="147"/>
      <c r="AB140" s="147"/>
      <c r="AC140" s="147"/>
      <c r="AD140" s="147"/>
      <c r="AE140" s="147"/>
      <c r="AF140" s="147"/>
      <c r="AG140" s="147" t="s">
        <v>155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>
      <c r="A141" s="176">
        <v>39</v>
      </c>
      <c r="B141" s="177" t="s">
        <v>315</v>
      </c>
      <c r="C141" s="192" t="s">
        <v>316</v>
      </c>
      <c r="D141" s="178" t="s">
        <v>141</v>
      </c>
      <c r="E141" s="179">
        <v>10</v>
      </c>
      <c r="F141" s="180"/>
      <c r="G141" s="181">
        <f>ROUND(E141*F141,2)</f>
        <v>0</v>
      </c>
      <c r="H141" s="159"/>
      <c r="I141" s="158">
        <f>ROUND(E141*H141,2)</f>
        <v>0</v>
      </c>
      <c r="J141" s="159"/>
      <c r="K141" s="158">
        <f>ROUND(E141*J141,2)</f>
        <v>0</v>
      </c>
      <c r="L141" s="158">
        <v>15</v>
      </c>
      <c r="M141" s="158">
        <f>G141*(1+L141/100)</f>
        <v>0</v>
      </c>
      <c r="N141" s="157">
        <v>0</v>
      </c>
      <c r="O141" s="157">
        <f>ROUND(E141*N141,2)</f>
        <v>0</v>
      </c>
      <c r="P141" s="157">
        <v>0</v>
      </c>
      <c r="Q141" s="157">
        <f>ROUND(E141*P141,2)</f>
        <v>0</v>
      </c>
      <c r="R141" s="158"/>
      <c r="S141" s="158" t="s">
        <v>201</v>
      </c>
      <c r="T141" s="158" t="s">
        <v>202</v>
      </c>
      <c r="U141" s="158">
        <v>0</v>
      </c>
      <c r="V141" s="158">
        <f>ROUND(E141*U141,2)</f>
        <v>0</v>
      </c>
      <c r="W141" s="158"/>
      <c r="X141" s="158" t="s">
        <v>144</v>
      </c>
      <c r="Y141" s="158" t="s">
        <v>145</v>
      </c>
      <c r="Z141" s="147"/>
      <c r="AA141" s="147"/>
      <c r="AB141" s="147"/>
      <c r="AC141" s="147"/>
      <c r="AD141" s="147"/>
      <c r="AE141" s="147"/>
      <c r="AF141" s="147"/>
      <c r="AG141" s="147" t="s">
        <v>146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2">
      <c r="A142" s="154"/>
      <c r="B142" s="155"/>
      <c r="C142" s="193" t="s">
        <v>317</v>
      </c>
      <c r="D142" s="163"/>
      <c r="E142" s="164">
        <v>10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7"/>
      <c r="AA142" s="147"/>
      <c r="AB142" s="147"/>
      <c r="AC142" s="147"/>
      <c r="AD142" s="147"/>
      <c r="AE142" s="147"/>
      <c r="AF142" s="147"/>
      <c r="AG142" s="147" t="s">
        <v>160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ht="14">
      <c r="A143" s="169" t="s">
        <v>137</v>
      </c>
      <c r="B143" s="170" t="s">
        <v>74</v>
      </c>
      <c r="C143" s="190" t="s">
        <v>75</v>
      </c>
      <c r="D143" s="171"/>
      <c r="E143" s="172"/>
      <c r="F143" s="173"/>
      <c r="G143" s="174">
        <f>SUMIF(AG144:AG165,"&lt;&gt;NOR",G144:G165)</f>
        <v>0</v>
      </c>
      <c r="H143" s="168"/>
      <c r="I143" s="168">
        <f>SUM(I144:I165)</f>
        <v>0</v>
      </c>
      <c r="J143" s="168"/>
      <c r="K143" s="168">
        <f>SUM(K144:K165)</f>
        <v>0</v>
      </c>
      <c r="L143" s="168"/>
      <c r="M143" s="168">
        <f>SUM(M144:M165)</f>
        <v>0</v>
      </c>
      <c r="N143" s="167"/>
      <c r="O143" s="167">
        <f>SUM(O144:O165)</f>
        <v>9.36</v>
      </c>
      <c r="P143" s="167"/>
      <c r="Q143" s="167">
        <f>SUM(Q144:Q165)</f>
        <v>0</v>
      </c>
      <c r="R143" s="168"/>
      <c r="S143" s="168"/>
      <c r="T143" s="168"/>
      <c r="U143" s="168"/>
      <c r="V143" s="168">
        <f>SUM(V144:V165)</f>
        <v>14.83</v>
      </c>
      <c r="W143" s="168"/>
      <c r="X143" s="168"/>
      <c r="Y143" s="168"/>
      <c r="AG143" t="s">
        <v>138</v>
      </c>
    </row>
    <row r="144" spans="1:60" outlineLevel="1">
      <c r="A144" s="182">
        <v>40</v>
      </c>
      <c r="B144" s="183" t="s">
        <v>318</v>
      </c>
      <c r="C144" s="191" t="s">
        <v>319</v>
      </c>
      <c r="D144" s="184" t="s">
        <v>141</v>
      </c>
      <c r="E144" s="185">
        <v>1.7</v>
      </c>
      <c r="F144" s="186"/>
      <c r="G144" s="187">
        <f>ROUND(E144*F144,2)</f>
        <v>0</v>
      </c>
      <c r="H144" s="159"/>
      <c r="I144" s="158">
        <f>ROUND(E144*H144,2)</f>
        <v>0</v>
      </c>
      <c r="J144" s="159"/>
      <c r="K144" s="158">
        <f>ROUND(E144*J144,2)</f>
        <v>0</v>
      </c>
      <c r="L144" s="158">
        <v>15</v>
      </c>
      <c r="M144" s="158">
        <f>G144*(1+L144/100)</f>
        <v>0</v>
      </c>
      <c r="N144" s="157">
        <v>2.0000000000000002E-5</v>
      </c>
      <c r="O144" s="157">
        <f>ROUND(E144*N144,2)</f>
        <v>0</v>
      </c>
      <c r="P144" s="157">
        <v>0</v>
      </c>
      <c r="Q144" s="157">
        <f>ROUND(E144*P144,2)</f>
        <v>0</v>
      </c>
      <c r="R144" s="158"/>
      <c r="S144" s="158" t="s">
        <v>142</v>
      </c>
      <c r="T144" s="158" t="s">
        <v>143</v>
      </c>
      <c r="U144" s="158">
        <v>0.32</v>
      </c>
      <c r="V144" s="158">
        <f>ROUND(E144*U144,2)</f>
        <v>0.54</v>
      </c>
      <c r="W144" s="158"/>
      <c r="X144" s="158" t="s">
        <v>144</v>
      </c>
      <c r="Y144" s="158" t="s">
        <v>145</v>
      </c>
      <c r="Z144" s="147"/>
      <c r="AA144" s="147"/>
      <c r="AB144" s="147"/>
      <c r="AC144" s="147"/>
      <c r="AD144" s="147"/>
      <c r="AE144" s="147"/>
      <c r="AF144" s="147"/>
      <c r="AG144" s="147" t="s">
        <v>146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>
      <c r="A145" s="176">
        <v>41</v>
      </c>
      <c r="B145" s="177" t="s">
        <v>320</v>
      </c>
      <c r="C145" s="192" t="s">
        <v>321</v>
      </c>
      <c r="D145" s="178" t="s">
        <v>158</v>
      </c>
      <c r="E145" s="179">
        <v>1.1475</v>
      </c>
      <c r="F145" s="180"/>
      <c r="G145" s="181">
        <f>ROUND(E145*F145,2)</f>
        <v>0</v>
      </c>
      <c r="H145" s="159"/>
      <c r="I145" s="158">
        <f>ROUND(E145*H145,2)</f>
        <v>0</v>
      </c>
      <c r="J145" s="159"/>
      <c r="K145" s="158">
        <f>ROUND(E145*J145,2)</f>
        <v>0</v>
      </c>
      <c r="L145" s="158">
        <v>15</v>
      </c>
      <c r="M145" s="158">
        <f>G145*(1+L145/100)</f>
        <v>0</v>
      </c>
      <c r="N145" s="157">
        <v>2.5249999999999999</v>
      </c>
      <c r="O145" s="157">
        <f>ROUND(E145*N145,2)</f>
        <v>2.9</v>
      </c>
      <c r="P145" s="157">
        <v>0</v>
      </c>
      <c r="Q145" s="157">
        <f>ROUND(E145*P145,2)</f>
        <v>0</v>
      </c>
      <c r="R145" s="158"/>
      <c r="S145" s="158" t="s">
        <v>142</v>
      </c>
      <c r="T145" s="158" t="s">
        <v>143</v>
      </c>
      <c r="U145" s="158">
        <v>3.21</v>
      </c>
      <c r="V145" s="158">
        <f>ROUND(E145*U145,2)</f>
        <v>3.68</v>
      </c>
      <c r="W145" s="158"/>
      <c r="X145" s="158" t="s">
        <v>144</v>
      </c>
      <c r="Y145" s="158" t="s">
        <v>145</v>
      </c>
      <c r="Z145" s="147"/>
      <c r="AA145" s="147"/>
      <c r="AB145" s="147"/>
      <c r="AC145" s="147"/>
      <c r="AD145" s="147"/>
      <c r="AE145" s="147"/>
      <c r="AF145" s="147"/>
      <c r="AG145" s="147" t="s">
        <v>146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2">
      <c r="A146" s="154"/>
      <c r="B146" s="155"/>
      <c r="C146" s="193" t="s">
        <v>322</v>
      </c>
      <c r="D146" s="163"/>
      <c r="E146" s="164">
        <v>1.1475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160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>
      <c r="A147" s="176">
        <v>42</v>
      </c>
      <c r="B147" s="177" t="s">
        <v>323</v>
      </c>
      <c r="C147" s="192" t="s">
        <v>324</v>
      </c>
      <c r="D147" s="178" t="s">
        <v>158</v>
      </c>
      <c r="E147" s="179">
        <v>1.224</v>
      </c>
      <c r="F147" s="180"/>
      <c r="G147" s="181">
        <f>ROUND(E147*F147,2)</f>
        <v>0</v>
      </c>
      <c r="H147" s="159"/>
      <c r="I147" s="158">
        <f>ROUND(E147*H147,2)</f>
        <v>0</v>
      </c>
      <c r="J147" s="159"/>
      <c r="K147" s="158">
        <f>ROUND(E147*J147,2)</f>
        <v>0</v>
      </c>
      <c r="L147" s="158">
        <v>15</v>
      </c>
      <c r="M147" s="158">
        <f>G147*(1+L147/100)</f>
        <v>0</v>
      </c>
      <c r="N147" s="157">
        <v>2.5249999999999999</v>
      </c>
      <c r="O147" s="157">
        <f>ROUND(E147*N147,2)</f>
        <v>3.09</v>
      </c>
      <c r="P147" s="157">
        <v>0</v>
      </c>
      <c r="Q147" s="157">
        <f>ROUND(E147*P147,2)</f>
        <v>0</v>
      </c>
      <c r="R147" s="158"/>
      <c r="S147" s="158" t="s">
        <v>142</v>
      </c>
      <c r="T147" s="158" t="s">
        <v>143</v>
      </c>
      <c r="U147" s="158">
        <v>2.3199999999999998</v>
      </c>
      <c r="V147" s="158">
        <f>ROUND(E147*U147,2)</f>
        <v>2.84</v>
      </c>
      <c r="W147" s="158"/>
      <c r="X147" s="158" t="s">
        <v>144</v>
      </c>
      <c r="Y147" s="158" t="s">
        <v>145</v>
      </c>
      <c r="Z147" s="147"/>
      <c r="AA147" s="147"/>
      <c r="AB147" s="147"/>
      <c r="AC147" s="147"/>
      <c r="AD147" s="147"/>
      <c r="AE147" s="147"/>
      <c r="AF147" s="147"/>
      <c r="AG147" s="147" t="s">
        <v>146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2">
      <c r="A148" s="154"/>
      <c r="B148" s="155"/>
      <c r="C148" s="193" t="s">
        <v>325</v>
      </c>
      <c r="D148" s="163"/>
      <c r="E148" s="164">
        <v>1.224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7"/>
      <c r="AA148" s="147"/>
      <c r="AB148" s="147"/>
      <c r="AC148" s="147"/>
      <c r="AD148" s="147"/>
      <c r="AE148" s="147"/>
      <c r="AF148" s="147"/>
      <c r="AG148" s="147" t="s">
        <v>160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>
      <c r="A149" s="176">
        <v>43</v>
      </c>
      <c r="B149" s="177" t="s">
        <v>326</v>
      </c>
      <c r="C149" s="192" t="s">
        <v>327</v>
      </c>
      <c r="D149" s="178" t="s">
        <v>158</v>
      </c>
      <c r="E149" s="179">
        <v>1.1475</v>
      </c>
      <c r="F149" s="180"/>
      <c r="G149" s="181">
        <f>ROUND(E149*F149,2)</f>
        <v>0</v>
      </c>
      <c r="H149" s="159"/>
      <c r="I149" s="158">
        <f>ROUND(E149*H149,2)</f>
        <v>0</v>
      </c>
      <c r="J149" s="159"/>
      <c r="K149" s="158">
        <f>ROUND(E149*J149,2)</f>
        <v>0</v>
      </c>
      <c r="L149" s="158">
        <v>15</v>
      </c>
      <c r="M149" s="158">
        <f>G149*(1+L149/100)</f>
        <v>0</v>
      </c>
      <c r="N149" s="157">
        <v>0.04</v>
      </c>
      <c r="O149" s="157">
        <f>ROUND(E149*N149,2)</f>
        <v>0.05</v>
      </c>
      <c r="P149" s="157">
        <v>0</v>
      </c>
      <c r="Q149" s="157">
        <f>ROUND(E149*P149,2)</f>
        <v>0</v>
      </c>
      <c r="R149" s="158"/>
      <c r="S149" s="158" t="s">
        <v>142</v>
      </c>
      <c r="T149" s="158" t="s">
        <v>143</v>
      </c>
      <c r="U149" s="158">
        <v>2.7</v>
      </c>
      <c r="V149" s="158">
        <f>ROUND(E149*U149,2)</f>
        <v>3.1</v>
      </c>
      <c r="W149" s="158"/>
      <c r="X149" s="158" t="s">
        <v>144</v>
      </c>
      <c r="Y149" s="158" t="s">
        <v>145</v>
      </c>
      <c r="Z149" s="147"/>
      <c r="AA149" s="147"/>
      <c r="AB149" s="147"/>
      <c r="AC149" s="147"/>
      <c r="AD149" s="147"/>
      <c r="AE149" s="147"/>
      <c r="AF149" s="147"/>
      <c r="AG149" s="147" t="s">
        <v>146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2">
      <c r="A150" s="154"/>
      <c r="B150" s="155"/>
      <c r="C150" s="193" t="s">
        <v>322</v>
      </c>
      <c r="D150" s="163"/>
      <c r="E150" s="164">
        <v>1.1475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160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>
      <c r="A151" s="176">
        <v>44</v>
      </c>
      <c r="B151" s="177" t="s">
        <v>328</v>
      </c>
      <c r="C151" s="192" t="s">
        <v>329</v>
      </c>
      <c r="D151" s="178" t="s">
        <v>158</v>
      </c>
      <c r="E151" s="179">
        <v>1.224</v>
      </c>
      <c r="F151" s="180"/>
      <c r="G151" s="181">
        <f>ROUND(E151*F151,2)</f>
        <v>0</v>
      </c>
      <c r="H151" s="159"/>
      <c r="I151" s="158">
        <f>ROUND(E151*H151,2)</f>
        <v>0</v>
      </c>
      <c r="J151" s="159"/>
      <c r="K151" s="158">
        <f>ROUND(E151*J151,2)</f>
        <v>0</v>
      </c>
      <c r="L151" s="158">
        <v>15</v>
      </c>
      <c r="M151" s="158">
        <f>G151*(1+L151/100)</f>
        <v>0</v>
      </c>
      <c r="N151" s="157">
        <v>0.01</v>
      </c>
      <c r="O151" s="157">
        <f>ROUND(E151*N151,2)</f>
        <v>0.01</v>
      </c>
      <c r="P151" s="157">
        <v>0</v>
      </c>
      <c r="Q151" s="157">
        <f>ROUND(E151*P151,2)</f>
        <v>0</v>
      </c>
      <c r="R151" s="158"/>
      <c r="S151" s="158" t="s">
        <v>142</v>
      </c>
      <c r="T151" s="158" t="s">
        <v>143</v>
      </c>
      <c r="U151" s="158">
        <v>0.67500000000000004</v>
      </c>
      <c r="V151" s="158">
        <f>ROUND(E151*U151,2)</f>
        <v>0.83</v>
      </c>
      <c r="W151" s="158"/>
      <c r="X151" s="158" t="s">
        <v>144</v>
      </c>
      <c r="Y151" s="158" t="s">
        <v>145</v>
      </c>
      <c r="Z151" s="147"/>
      <c r="AA151" s="147"/>
      <c r="AB151" s="147"/>
      <c r="AC151" s="147"/>
      <c r="AD151" s="147"/>
      <c r="AE151" s="147"/>
      <c r="AF151" s="147"/>
      <c r="AG151" s="147" t="s">
        <v>146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2">
      <c r="A152" s="154"/>
      <c r="B152" s="155"/>
      <c r="C152" s="193" t="s">
        <v>325</v>
      </c>
      <c r="D152" s="163"/>
      <c r="E152" s="164">
        <v>1.224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7"/>
      <c r="AA152" s="147"/>
      <c r="AB152" s="147"/>
      <c r="AC152" s="147"/>
      <c r="AD152" s="147"/>
      <c r="AE152" s="147"/>
      <c r="AF152" s="147"/>
      <c r="AG152" s="147" t="s">
        <v>160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>
      <c r="A153" s="182">
        <v>45</v>
      </c>
      <c r="B153" s="183" t="s">
        <v>330</v>
      </c>
      <c r="C153" s="191" t="s">
        <v>331</v>
      </c>
      <c r="D153" s="184" t="s">
        <v>158</v>
      </c>
      <c r="E153" s="185">
        <v>1.224</v>
      </c>
      <c r="F153" s="186"/>
      <c r="G153" s="187">
        <f>ROUND(E153*F153,2)</f>
        <v>0</v>
      </c>
      <c r="H153" s="159"/>
      <c r="I153" s="158">
        <f>ROUND(E153*H153,2)</f>
        <v>0</v>
      </c>
      <c r="J153" s="159"/>
      <c r="K153" s="158">
        <f>ROUND(E153*J153,2)</f>
        <v>0</v>
      </c>
      <c r="L153" s="158">
        <v>15</v>
      </c>
      <c r="M153" s="158">
        <f>G153*(1+L153/100)</f>
        <v>0</v>
      </c>
      <c r="N153" s="157">
        <v>0</v>
      </c>
      <c r="O153" s="157">
        <f>ROUND(E153*N153,2)</f>
        <v>0</v>
      </c>
      <c r="P153" s="157">
        <v>0</v>
      </c>
      <c r="Q153" s="157">
        <f>ROUND(E153*P153,2)</f>
        <v>0</v>
      </c>
      <c r="R153" s="158"/>
      <c r="S153" s="158" t="s">
        <v>142</v>
      </c>
      <c r="T153" s="158" t="s">
        <v>143</v>
      </c>
      <c r="U153" s="158">
        <v>0.20499999999999999</v>
      </c>
      <c r="V153" s="158">
        <f>ROUND(E153*U153,2)</f>
        <v>0.25</v>
      </c>
      <c r="W153" s="158"/>
      <c r="X153" s="158" t="s">
        <v>144</v>
      </c>
      <c r="Y153" s="158" t="s">
        <v>145</v>
      </c>
      <c r="Z153" s="147"/>
      <c r="AA153" s="147"/>
      <c r="AB153" s="147"/>
      <c r="AC153" s="147"/>
      <c r="AD153" s="147"/>
      <c r="AE153" s="147"/>
      <c r="AF153" s="147"/>
      <c r="AG153" s="147" t="s">
        <v>146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>
      <c r="A154" s="176">
        <v>46</v>
      </c>
      <c r="B154" s="177" t="s">
        <v>332</v>
      </c>
      <c r="C154" s="192" t="s">
        <v>333</v>
      </c>
      <c r="D154" s="178" t="s">
        <v>158</v>
      </c>
      <c r="E154" s="179">
        <v>0.53820000000000001</v>
      </c>
      <c r="F154" s="180"/>
      <c r="G154" s="181">
        <f>ROUND(E154*F154,2)</f>
        <v>0</v>
      </c>
      <c r="H154" s="159"/>
      <c r="I154" s="158">
        <f>ROUND(E154*H154,2)</f>
        <v>0</v>
      </c>
      <c r="J154" s="159"/>
      <c r="K154" s="158">
        <f>ROUND(E154*J154,2)</f>
        <v>0</v>
      </c>
      <c r="L154" s="158">
        <v>15</v>
      </c>
      <c r="M154" s="158">
        <f>G154*(1+L154/100)</f>
        <v>0</v>
      </c>
      <c r="N154" s="157">
        <v>0.20702000000000001</v>
      </c>
      <c r="O154" s="157">
        <f>ROUND(E154*N154,2)</f>
        <v>0.11</v>
      </c>
      <c r="P154" s="157">
        <v>0</v>
      </c>
      <c r="Q154" s="157">
        <f>ROUND(E154*P154,2)</f>
        <v>0</v>
      </c>
      <c r="R154" s="158"/>
      <c r="S154" s="158" t="s">
        <v>142</v>
      </c>
      <c r="T154" s="158" t="s">
        <v>143</v>
      </c>
      <c r="U154" s="158">
        <v>3.7490000000000001</v>
      </c>
      <c r="V154" s="158">
        <f>ROUND(E154*U154,2)</f>
        <v>2.02</v>
      </c>
      <c r="W154" s="158"/>
      <c r="X154" s="158" t="s">
        <v>144</v>
      </c>
      <c r="Y154" s="158" t="s">
        <v>145</v>
      </c>
      <c r="Z154" s="147"/>
      <c r="AA154" s="147"/>
      <c r="AB154" s="147"/>
      <c r="AC154" s="147"/>
      <c r="AD154" s="147"/>
      <c r="AE154" s="147"/>
      <c r="AF154" s="147"/>
      <c r="AG154" s="147" t="s">
        <v>146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2">
      <c r="A155" s="154"/>
      <c r="B155" s="155"/>
      <c r="C155" s="193" t="s">
        <v>334</v>
      </c>
      <c r="D155" s="163"/>
      <c r="E155" s="164">
        <v>0.30420000000000003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7"/>
      <c r="AA155" s="147"/>
      <c r="AB155" s="147"/>
      <c r="AC155" s="147"/>
      <c r="AD155" s="147"/>
      <c r="AE155" s="147"/>
      <c r="AF155" s="147"/>
      <c r="AG155" s="147" t="s">
        <v>160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>
      <c r="A156" s="154"/>
      <c r="B156" s="155"/>
      <c r="C156" s="193" t="s">
        <v>335</v>
      </c>
      <c r="D156" s="163"/>
      <c r="E156" s="164">
        <v>0.23400000000000001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7"/>
      <c r="AA156" s="147"/>
      <c r="AB156" s="147"/>
      <c r="AC156" s="147"/>
      <c r="AD156" s="147"/>
      <c r="AE156" s="147"/>
      <c r="AF156" s="147"/>
      <c r="AG156" s="147" t="s">
        <v>160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>
      <c r="A157" s="176">
        <v>47</v>
      </c>
      <c r="B157" s="177" t="s">
        <v>336</v>
      </c>
      <c r="C157" s="192" t="s">
        <v>337</v>
      </c>
      <c r="D157" s="178" t="s">
        <v>141</v>
      </c>
      <c r="E157" s="179">
        <v>0.36</v>
      </c>
      <c r="F157" s="180"/>
      <c r="G157" s="181">
        <f>ROUND(E157*F157,2)</f>
        <v>0</v>
      </c>
      <c r="H157" s="159"/>
      <c r="I157" s="158">
        <f>ROUND(E157*H157,2)</f>
        <v>0</v>
      </c>
      <c r="J157" s="159"/>
      <c r="K157" s="158">
        <f>ROUND(E157*J157,2)</f>
        <v>0</v>
      </c>
      <c r="L157" s="158">
        <v>15</v>
      </c>
      <c r="M157" s="158">
        <f>G157*(1+L157/100)</f>
        <v>0</v>
      </c>
      <c r="N157" s="157">
        <v>1.41E-2</v>
      </c>
      <c r="O157" s="157">
        <f>ROUND(E157*N157,2)</f>
        <v>0.01</v>
      </c>
      <c r="P157" s="157">
        <v>0</v>
      </c>
      <c r="Q157" s="157">
        <f>ROUND(E157*P157,2)</f>
        <v>0</v>
      </c>
      <c r="R157" s="158"/>
      <c r="S157" s="158" t="s">
        <v>142</v>
      </c>
      <c r="T157" s="158" t="s">
        <v>143</v>
      </c>
      <c r="U157" s="158">
        <v>0.39600000000000002</v>
      </c>
      <c r="V157" s="158">
        <f>ROUND(E157*U157,2)</f>
        <v>0.14000000000000001</v>
      </c>
      <c r="W157" s="158"/>
      <c r="X157" s="158" t="s">
        <v>144</v>
      </c>
      <c r="Y157" s="158" t="s">
        <v>145</v>
      </c>
      <c r="Z157" s="147"/>
      <c r="AA157" s="147"/>
      <c r="AB157" s="147"/>
      <c r="AC157" s="147"/>
      <c r="AD157" s="147"/>
      <c r="AE157" s="147"/>
      <c r="AF157" s="147"/>
      <c r="AG157" s="147" t="s">
        <v>146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2">
      <c r="A158" s="154"/>
      <c r="B158" s="155"/>
      <c r="C158" s="193" t="s">
        <v>338</v>
      </c>
      <c r="D158" s="163"/>
      <c r="E158" s="164">
        <v>0.36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160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>
      <c r="A159" s="182">
        <v>48</v>
      </c>
      <c r="B159" s="183" t="s">
        <v>339</v>
      </c>
      <c r="C159" s="191" t="s">
        <v>340</v>
      </c>
      <c r="D159" s="184" t="s">
        <v>141</v>
      </c>
      <c r="E159" s="185">
        <v>0.36</v>
      </c>
      <c r="F159" s="186"/>
      <c r="G159" s="187">
        <f>ROUND(E159*F159,2)</f>
        <v>0</v>
      </c>
      <c r="H159" s="159"/>
      <c r="I159" s="158">
        <f>ROUND(E159*H159,2)</f>
        <v>0</v>
      </c>
      <c r="J159" s="159"/>
      <c r="K159" s="158">
        <f>ROUND(E159*J159,2)</f>
        <v>0</v>
      </c>
      <c r="L159" s="158">
        <v>15</v>
      </c>
      <c r="M159" s="158">
        <f>G159*(1+L159/100)</f>
        <v>0</v>
      </c>
      <c r="N159" s="157">
        <v>0</v>
      </c>
      <c r="O159" s="157">
        <f>ROUND(E159*N159,2)</f>
        <v>0</v>
      </c>
      <c r="P159" s="157">
        <v>0</v>
      </c>
      <c r="Q159" s="157">
        <f>ROUND(E159*P159,2)</f>
        <v>0</v>
      </c>
      <c r="R159" s="158"/>
      <c r="S159" s="158" t="s">
        <v>142</v>
      </c>
      <c r="T159" s="158" t="s">
        <v>143</v>
      </c>
      <c r="U159" s="158">
        <v>0.24</v>
      </c>
      <c r="V159" s="158">
        <f>ROUND(E159*U159,2)</f>
        <v>0.09</v>
      </c>
      <c r="W159" s="158"/>
      <c r="X159" s="158" t="s">
        <v>144</v>
      </c>
      <c r="Y159" s="158" t="s">
        <v>145</v>
      </c>
      <c r="Z159" s="147"/>
      <c r="AA159" s="147"/>
      <c r="AB159" s="147"/>
      <c r="AC159" s="147"/>
      <c r="AD159" s="147"/>
      <c r="AE159" s="147"/>
      <c r="AF159" s="147"/>
      <c r="AG159" s="147" t="s">
        <v>146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ht="24" outlineLevel="1">
      <c r="A160" s="176">
        <v>49</v>
      </c>
      <c r="B160" s="177" t="s">
        <v>341</v>
      </c>
      <c r="C160" s="192" t="s">
        <v>342</v>
      </c>
      <c r="D160" s="178" t="s">
        <v>180</v>
      </c>
      <c r="E160" s="179">
        <v>8.0579999999999999E-2</v>
      </c>
      <c r="F160" s="180"/>
      <c r="G160" s="181">
        <f>ROUND(E160*F160,2)</f>
        <v>0</v>
      </c>
      <c r="H160" s="159"/>
      <c r="I160" s="158">
        <f>ROUND(E160*H160,2)</f>
        <v>0</v>
      </c>
      <c r="J160" s="159"/>
      <c r="K160" s="158">
        <f>ROUND(E160*J160,2)</f>
        <v>0</v>
      </c>
      <c r="L160" s="158">
        <v>15</v>
      </c>
      <c r="M160" s="158">
        <f>G160*(1+L160/100)</f>
        <v>0</v>
      </c>
      <c r="N160" s="157">
        <v>1.0662499999999999</v>
      </c>
      <c r="O160" s="157">
        <f>ROUND(E160*N160,2)</f>
        <v>0.09</v>
      </c>
      <c r="P160" s="157">
        <v>0</v>
      </c>
      <c r="Q160" s="157">
        <f>ROUND(E160*P160,2)</f>
        <v>0</v>
      </c>
      <c r="R160" s="158"/>
      <c r="S160" s="158" t="s">
        <v>142</v>
      </c>
      <c r="T160" s="158" t="s">
        <v>143</v>
      </c>
      <c r="U160" s="158">
        <v>15.231</v>
      </c>
      <c r="V160" s="158">
        <f>ROUND(E160*U160,2)</f>
        <v>1.23</v>
      </c>
      <c r="W160" s="158"/>
      <c r="X160" s="158" t="s">
        <v>144</v>
      </c>
      <c r="Y160" s="158" t="s">
        <v>145</v>
      </c>
      <c r="Z160" s="147"/>
      <c r="AA160" s="147"/>
      <c r="AB160" s="147"/>
      <c r="AC160" s="147"/>
      <c r="AD160" s="147"/>
      <c r="AE160" s="147"/>
      <c r="AF160" s="147"/>
      <c r="AG160" s="147" t="s">
        <v>146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2">
      <c r="A161" s="154"/>
      <c r="B161" s="155"/>
      <c r="C161" s="193" t="s">
        <v>343</v>
      </c>
      <c r="D161" s="163"/>
      <c r="E161" s="164">
        <v>8.0579999999999999E-2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7"/>
      <c r="AA161" s="147"/>
      <c r="AB161" s="147"/>
      <c r="AC161" s="147"/>
      <c r="AD161" s="147"/>
      <c r="AE161" s="147"/>
      <c r="AF161" s="147"/>
      <c r="AG161" s="147" t="s">
        <v>160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>
      <c r="A162" s="176">
        <v>50</v>
      </c>
      <c r="B162" s="177" t="s">
        <v>344</v>
      </c>
      <c r="C162" s="192" t="s">
        <v>345</v>
      </c>
      <c r="D162" s="178" t="s">
        <v>141</v>
      </c>
      <c r="E162" s="179">
        <v>1.6319999999999999</v>
      </c>
      <c r="F162" s="180"/>
      <c r="G162" s="181">
        <f>ROUND(E162*F162,2)</f>
        <v>0</v>
      </c>
      <c r="H162" s="159"/>
      <c r="I162" s="158">
        <f>ROUND(E162*H162,2)</f>
        <v>0</v>
      </c>
      <c r="J162" s="159"/>
      <c r="K162" s="158">
        <f>ROUND(E162*J162,2)</f>
        <v>0</v>
      </c>
      <c r="L162" s="158">
        <v>15</v>
      </c>
      <c r="M162" s="158">
        <f>G162*(1+L162/100)</f>
        <v>0</v>
      </c>
      <c r="N162" s="157">
        <v>0</v>
      </c>
      <c r="O162" s="157">
        <f>ROUND(E162*N162,2)</f>
        <v>0</v>
      </c>
      <c r="P162" s="157">
        <v>0</v>
      </c>
      <c r="Q162" s="157">
        <f>ROUND(E162*P162,2)</f>
        <v>0</v>
      </c>
      <c r="R162" s="158"/>
      <c r="S162" s="158" t="s">
        <v>142</v>
      </c>
      <c r="T162" s="158" t="s">
        <v>143</v>
      </c>
      <c r="U162" s="158">
        <v>7.0000000000000007E-2</v>
      </c>
      <c r="V162" s="158">
        <f>ROUND(E162*U162,2)</f>
        <v>0.11</v>
      </c>
      <c r="W162" s="158"/>
      <c r="X162" s="158" t="s">
        <v>144</v>
      </c>
      <c r="Y162" s="158" t="s">
        <v>145</v>
      </c>
      <c r="Z162" s="147"/>
      <c r="AA162" s="147"/>
      <c r="AB162" s="147"/>
      <c r="AC162" s="147"/>
      <c r="AD162" s="147"/>
      <c r="AE162" s="147"/>
      <c r="AF162" s="147"/>
      <c r="AG162" s="147" t="s">
        <v>146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2">
      <c r="A163" s="154"/>
      <c r="B163" s="155"/>
      <c r="C163" s="193" t="s">
        <v>346</v>
      </c>
      <c r="D163" s="163"/>
      <c r="E163" s="164">
        <v>1.6319999999999999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7"/>
      <c r="AA163" s="147"/>
      <c r="AB163" s="147"/>
      <c r="AC163" s="147"/>
      <c r="AD163" s="147"/>
      <c r="AE163" s="147"/>
      <c r="AF163" s="147"/>
      <c r="AG163" s="147" t="s">
        <v>160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>
      <c r="A164" s="176">
        <v>51</v>
      </c>
      <c r="B164" s="177" t="s">
        <v>347</v>
      </c>
      <c r="C164" s="192" t="s">
        <v>348</v>
      </c>
      <c r="D164" s="178" t="s">
        <v>180</v>
      </c>
      <c r="E164" s="179">
        <v>3.1008</v>
      </c>
      <c r="F164" s="180"/>
      <c r="G164" s="181">
        <f>ROUND(E164*F164,2)</f>
        <v>0</v>
      </c>
      <c r="H164" s="159"/>
      <c r="I164" s="158">
        <f>ROUND(E164*H164,2)</f>
        <v>0</v>
      </c>
      <c r="J164" s="159"/>
      <c r="K164" s="158">
        <f>ROUND(E164*J164,2)</f>
        <v>0</v>
      </c>
      <c r="L164" s="158">
        <v>15</v>
      </c>
      <c r="M164" s="158">
        <f>G164*(1+L164/100)</f>
        <v>0</v>
      </c>
      <c r="N164" s="157">
        <v>1</v>
      </c>
      <c r="O164" s="157">
        <f>ROUND(E164*N164,2)</f>
        <v>3.1</v>
      </c>
      <c r="P164" s="157">
        <v>0</v>
      </c>
      <c r="Q164" s="157">
        <f>ROUND(E164*P164,2)</f>
        <v>0</v>
      </c>
      <c r="R164" s="158" t="s">
        <v>296</v>
      </c>
      <c r="S164" s="158" t="s">
        <v>142</v>
      </c>
      <c r="T164" s="158" t="s">
        <v>143</v>
      </c>
      <c r="U164" s="158">
        <v>0</v>
      </c>
      <c r="V164" s="158">
        <f>ROUND(E164*U164,2)</f>
        <v>0</v>
      </c>
      <c r="W164" s="158"/>
      <c r="X164" s="158" t="s">
        <v>297</v>
      </c>
      <c r="Y164" s="158" t="s">
        <v>145</v>
      </c>
      <c r="Z164" s="147"/>
      <c r="AA164" s="147"/>
      <c r="AB164" s="147"/>
      <c r="AC164" s="147"/>
      <c r="AD164" s="147"/>
      <c r="AE164" s="147"/>
      <c r="AF164" s="147"/>
      <c r="AG164" s="147" t="s">
        <v>298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2">
      <c r="A165" s="154"/>
      <c r="B165" s="155"/>
      <c r="C165" s="193" t="s">
        <v>349</v>
      </c>
      <c r="D165" s="163"/>
      <c r="E165" s="164">
        <v>3.1008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7"/>
      <c r="AA165" s="147"/>
      <c r="AB165" s="147"/>
      <c r="AC165" s="147"/>
      <c r="AD165" s="147"/>
      <c r="AE165" s="147"/>
      <c r="AF165" s="147"/>
      <c r="AG165" s="147" t="s">
        <v>160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ht="14">
      <c r="A166" s="169" t="s">
        <v>137</v>
      </c>
      <c r="B166" s="170" t="s">
        <v>76</v>
      </c>
      <c r="C166" s="190" t="s">
        <v>77</v>
      </c>
      <c r="D166" s="171"/>
      <c r="E166" s="172"/>
      <c r="F166" s="173"/>
      <c r="G166" s="174">
        <f>SUMIF(AG167:AG172,"&lt;&gt;NOR",G167:G172)</f>
        <v>0</v>
      </c>
      <c r="H166" s="168"/>
      <c r="I166" s="168">
        <f>SUM(I167:I172)</f>
        <v>0</v>
      </c>
      <c r="J166" s="168"/>
      <c r="K166" s="168">
        <f>SUM(K167:K172)</f>
        <v>0</v>
      </c>
      <c r="L166" s="168"/>
      <c r="M166" s="168">
        <f>SUM(M167:M172)</f>
        <v>0</v>
      </c>
      <c r="N166" s="167"/>
      <c r="O166" s="167">
        <f>SUM(O167:O172)</f>
        <v>0.03</v>
      </c>
      <c r="P166" s="167"/>
      <c r="Q166" s="167">
        <f>SUM(Q167:Q172)</f>
        <v>0</v>
      </c>
      <c r="R166" s="168"/>
      <c r="S166" s="168"/>
      <c r="T166" s="168"/>
      <c r="U166" s="168"/>
      <c r="V166" s="168">
        <f>SUM(V167:V172)</f>
        <v>2.25</v>
      </c>
      <c r="W166" s="168"/>
      <c r="X166" s="168"/>
      <c r="Y166" s="168"/>
      <c r="AG166" t="s">
        <v>138</v>
      </c>
    </row>
    <row r="167" spans="1:60" outlineLevel="1">
      <c r="A167" s="176">
        <v>52</v>
      </c>
      <c r="B167" s="177" t="s">
        <v>350</v>
      </c>
      <c r="C167" s="192" t="s">
        <v>351</v>
      </c>
      <c r="D167" s="178" t="s">
        <v>265</v>
      </c>
      <c r="E167" s="179">
        <v>3</v>
      </c>
      <c r="F167" s="180"/>
      <c r="G167" s="181">
        <f>ROUND(E167*F167,2)</f>
        <v>0</v>
      </c>
      <c r="H167" s="159"/>
      <c r="I167" s="158">
        <f>ROUND(E167*H167,2)</f>
        <v>0</v>
      </c>
      <c r="J167" s="159"/>
      <c r="K167" s="158">
        <f>ROUND(E167*J167,2)</f>
        <v>0</v>
      </c>
      <c r="L167" s="158">
        <v>15</v>
      </c>
      <c r="M167" s="158">
        <f>G167*(1+L167/100)</f>
        <v>0</v>
      </c>
      <c r="N167" s="157">
        <v>0</v>
      </c>
      <c r="O167" s="157">
        <f>ROUND(E167*N167,2)</f>
        <v>0</v>
      </c>
      <c r="P167" s="157">
        <v>0</v>
      </c>
      <c r="Q167" s="157">
        <f>ROUND(E167*P167,2)</f>
        <v>0</v>
      </c>
      <c r="R167" s="158"/>
      <c r="S167" s="158" t="s">
        <v>142</v>
      </c>
      <c r="T167" s="158" t="s">
        <v>143</v>
      </c>
      <c r="U167" s="158">
        <v>0.75</v>
      </c>
      <c r="V167" s="158">
        <f>ROUND(E167*U167,2)</f>
        <v>2.25</v>
      </c>
      <c r="W167" s="158"/>
      <c r="X167" s="158" t="s">
        <v>144</v>
      </c>
      <c r="Y167" s="158" t="s">
        <v>145</v>
      </c>
      <c r="Z167" s="147"/>
      <c r="AA167" s="147"/>
      <c r="AB167" s="147"/>
      <c r="AC167" s="147"/>
      <c r="AD167" s="147"/>
      <c r="AE167" s="147"/>
      <c r="AF167" s="147"/>
      <c r="AG167" s="147" t="s">
        <v>146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ht="24" outlineLevel="2">
      <c r="A168" s="154"/>
      <c r="B168" s="155"/>
      <c r="C168" s="257" t="s">
        <v>352</v>
      </c>
      <c r="D168" s="258"/>
      <c r="E168" s="258"/>
      <c r="F168" s="258"/>
      <c r="G168" s="2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7"/>
      <c r="AA168" s="147"/>
      <c r="AB168" s="147"/>
      <c r="AC168" s="147"/>
      <c r="AD168" s="147"/>
      <c r="AE168" s="147"/>
      <c r="AF168" s="147"/>
      <c r="AG168" s="147" t="s">
        <v>155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88" t="str">
        <f>C168</f>
        <v>Včetně kotvení rámů do zdiva a platí pro jakýkoliv způsob provádění (např. bodovým přivařením k obnažené výztuži, uklínováním, zalitím pracen apod.).</v>
      </c>
      <c r="BB168" s="147"/>
      <c r="BC168" s="147"/>
      <c r="BD168" s="147"/>
      <c r="BE168" s="147"/>
      <c r="BF168" s="147"/>
      <c r="BG168" s="147"/>
      <c r="BH168" s="147"/>
    </row>
    <row r="169" spans="1:60" outlineLevel="2">
      <c r="A169" s="154"/>
      <c r="B169" s="155"/>
      <c r="C169" s="193" t="s">
        <v>353</v>
      </c>
      <c r="D169" s="163"/>
      <c r="E169" s="164">
        <v>3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7"/>
      <c r="AA169" s="147"/>
      <c r="AB169" s="147"/>
      <c r="AC169" s="147"/>
      <c r="AD169" s="147"/>
      <c r="AE169" s="147"/>
      <c r="AF169" s="147"/>
      <c r="AG169" s="147" t="s">
        <v>160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>
      <c r="A170" s="182">
        <v>53</v>
      </c>
      <c r="B170" s="183" t="s">
        <v>354</v>
      </c>
      <c r="C170" s="191" t="s">
        <v>355</v>
      </c>
      <c r="D170" s="184" t="s">
        <v>265</v>
      </c>
      <c r="E170" s="185">
        <v>1</v>
      </c>
      <c r="F170" s="186"/>
      <c r="G170" s="187">
        <f>ROUND(E170*F170,2)</f>
        <v>0</v>
      </c>
      <c r="H170" s="159"/>
      <c r="I170" s="158">
        <f>ROUND(E170*H170,2)</f>
        <v>0</v>
      </c>
      <c r="J170" s="159"/>
      <c r="K170" s="158">
        <f>ROUND(E170*J170,2)</f>
        <v>0</v>
      </c>
      <c r="L170" s="158">
        <v>15</v>
      </c>
      <c r="M170" s="158">
        <f>G170*(1+L170/100)</f>
        <v>0</v>
      </c>
      <c r="N170" s="157">
        <v>0</v>
      </c>
      <c r="O170" s="157">
        <f>ROUND(E170*N170,2)</f>
        <v>0</v>
      </c>
      <c r="P170" s="157">
        <v>0</v>
      </c>
      <c r="Q170" s="157">
        <f>ROUND(E170*P170,2)</f>
        <v>0</v>
      </c>
      <c r="R170" s="158"/>
      <c r="S170" s="158" t="s">
        <v>201</v>
      </c>
      <c r="T170" s="158" t="s">
        <v>202</v>
      </c>
      <c r="U170" s="158">
        <v>0</v>
      </c>
      <c r="V170" s="158">
        <f>ROUND(E170*U170,2)</f>
        <v>0</v>
      </c>
      <c r="W170" s="158"/>
      <c r="X170" s="158" t="s">
        <v>144</v>
      </c>
      <c r="Y170" s="158" t="s">
        <v>145</v>
      </c>
      <c r="Z170" s="147"/>
      <c r="AA170" s="147"/>
      <c r="AB170" s="147"/>
      <c r="AC170" s="147"/>
      <c r="AD170" s="147"/>
      <c r="AE170" s="147"/>
      <c r="AF170" s="147"/>
      <c r="AG170" s="147" t="s">
        <v>146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>
      <c r="A171" s="176">
        <v>54</v>
      </c>
      <c r="B171" s="177" t="s">
        <v>356</v>
      </c>
      <c r="C171" s="192" t="s">
        <v>357</v>
      </c>
      <c r="D171" s="178" t="s">
        <v>265</v>
      </c>
      <c r="E171" s="179">
        <v>3</v>
      </c>
      <c r="F171" s="180"/>
      <c r="G171" s="181">
        <f>ROUND(E171*F171,2)</f>
        <v>0</v>
      </c>
      <c r="H171" s="159"/>
      <c r="I171" s="158">
        <f>ROUND(E171*H171,2)</f>
        <v>0</v>
      </c>
      <c r="J171" s="159"/>
      <c r="K171" s="158">
        <f>ROUND(E171*J171,2)</f>
        <v>0</v>
      </c>
      <c r="L171" s="158">
        <v>15</v>
      </c>
      <c r="M171" s="158">
        <f>G171*(1+L171/100)</f>
        <v>0</v>
      </c>
      <c r="N171" s="157">
        <v>1.098E-2</v>
      </c>
      <c r="O171" s="157">
        <f>ROUND(E171*N171,2)</f>
        <v>0.03</v>
      </c>
      <c r="P171" s="157">
        <v>0</v>
      </c>
      <c r="Q171" s="157">
        <f>ROUND(E171*P171,2)</f>
        <v>0</v>
      </c>
      <c r="R171" s="158" t="s">
        <v>296</v>
      </c>
      <c r="S171" s="158" t="s">
        <v>142</v>
      </c>
      <c r="T171" s="158" t="s">
        <v>143</v>
      </c>
      <c r="U171" s="158">
        <v>0</v>
      </c>
      <c r="V171" s="158">
        <f>ROUND(E171*U171,2)</f>
        <v>0</v>
      </c>
      <c r="W171" s="158"/>
      <c r="X171" s="158" t="s">
        <v>297</v>
      </c>
      <c r="Y171" s="158" t="s">
        <v>145</v>
      </c>
      <c r="Z171" s="147"/>
      <c r="AA171" s="147"/>
      <c r="AB171" s="147"/>
      <c r="AC171" s="147"/>
      <c r="AD171" s="147"/>
      <c r="AE171" s="147"/>
      <c r="AF171" s="147"/>
      <c r="AG171" s="147" t="s">
        <v>298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2">
      <c r="A172" s="154"/>
      <c r="B172" s="155"/>
      <c r="C172" s="193" t="s">
        <v>353</v>
      </c>
      <c r="D172" s="163"/>
      <c r="E172" s="164">
        <v>3</v>
      </c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7"/>
      <c r="AA172" s="147"/>
      <c r="AB172" s="147"/>
      <c r="AC172" s="147"/>
      <c r="AD172" s="147"/>
      <c r="AE172" s="147"/>
      <c r="AF172" s="147"/>
      <c r="AG172" s="147" t="s">
        <v>160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ht="14">
      <c r="A173" s="169" t="s">
        <v>137</v>
      </c>
      <c r="B173" s="170" t="s">
        <v>78</v>
      </c>
      <c r="C173" s="190" t="s">
        <v>79</v>
      </c>
      <c r="D173" s="171"/>
      <c r="E173" s="172"/>
      <c r="F173" s="173"/>
      <c r="G173" s="174">
        <f>SUMIF(AG174:AG174,"&lt;&gt;NOR",G174:G174)</f>
        <v>0</v>
      </c>
      <c r="H173" s="168"/>
      <c r="I173" s="168">
        <f>SUM(I174:I174)</f>
        <v>0</v>
      </c>
      <c r="J173" s="168"/>
      <c r="K173" s="168">
        <f>SUM(K174:K174)</f>
        <v>0</v>
      </c>
      <c r="L173" s="168"/>
      <c r="M173" s="168">
        <f>SUM(M174:M174)</f>
        <v>0</v>
      </c>
      <c r="N173" s="167"/>
      <c r="O173" s="167">
        <f>SUM(O174:O174)</f>
        <v>0</v>
      </c>
      <c r="P173" s="167"/>
      <c r="Q173" s="167">
        <f>SUM(Q174:Q174)</f>
        <v>0</v>
      </c>
      <c r="R173" s="168"/>
      <c r="S173" s="168"/>
      <c r="T173" s="168"/>
      <c r="U173" s="168"/>
      <c r="V173" s="168">
        <f>SUM(V174:V174)</f>
        <v>0</v>
      </c>
      <c r="W173" s="168"/>
      <c r="X173" s="168"/>
      <c r="Y173" s="168"/>
      <c r="AG173" t="s">
        <v>138</v>
      </c>
    </row>
    <row r="174" spans="1:60" outlineLevel="1">
      <c r="A174" s="182">
        <v>55</v>
      </c>
      <c r="B174" s="183" t="s">
        <v>358</v>
      </c>
      <c r="C174" s="191" t="s">
        <v>359</v>
      </c>
      <c r="D174" s="184" t="s">
        <v>265</v>
      </c>
      <c r="E174" s="185">
        <v>1</v>
      </c>
      <c r="F174" s="186"/>
      <c r="G174" s="187">
        <f>ROUND(E174*F174,2)</f>
        <v>0</v>
      </c>
      <c r="H174" s="159"/>
      <c r="I174" s="158">
        <f>ROUND(E174*H174,2)</f>
        <v>0</v>
      </c>
      <c r="J174" s="159"/>
      <c r="K174" s="158">
        <f>ROUND(E174*J174,2)</f>
        <v>0</v>
      </c>
      <c r="L174" s="158">
        <v>15</v>
      </c>
      <c r="M174" s="158">
        <f>G174*(1+L174/100)</f>
        <v>0</v>
      </c>
      <c r="N174" s="157">
        <v>0</v>
      </c>
      <c r="O174" s="157">
        <f>ROUND(E174*N174,2)</f>
        <v>0</v>
      </c>
      <c r="P174" s="157">
        <v>0</v>
      </c>
      <c r="Q174" s="157">
        <f>ROUND(E174*P174,2)</f>
        <v>0</v>
      </c>
      <c r="R174" s="158"/>
      <c r="S174" s="158" t="s">
        <v>201</v>
      </c>
      <c r="T174" s="158" t="s">
        <v>202</v>
      </c>
      <c r="U174" s="158">
        <v>0</v>
      </c>
      <c r="V174" s="158">
        <f>ROUND(E174*U174,2)</f>
        <v>0</v>
      </c>
      <c r="W174" s="158"/>
      <c r="X174" s="158" t="s">
        <v>144</v>
      </c>
      <c r="Y174" s="158" t="s">
        <v>145</v>
      </c>
      <c r="Z174" s="147"/>
      <c r="AA174" s="147"/>
      <c r="AB174" s="147"/>
      <c r="AC174" s="147"/>
      <c r="AD174" s="147"/>
      <c r="AE174" s="147"/>
      <c r="AF174" s="147"/>
      <c r="AG174" s="147" t="s">
        <v>146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ht="14">
      <c r="A175" s="169" t="s">
        <v>137</v>
      </c>
      <c r="B175" s="170" t="s">
        <v>80</v>
      </c>
      <c r="C175" s="190" t="s">
        <v>81</v>
      </c>
      <c r="D175" s="171"/>
      <c r="E175" s="172"/>
      <c r="F175" s="173"/>
      <c r="G175" s="174">
        <f>SUMIF(AG176:AG176,"&lt;&gt;NOR",G176:G176)</f>
        <v>0</v>
      </c>
      <c r="H175" s="168"/>
      <c r="I175" s="168">
        <f>SUM(I176:I176)</f>
        <v>0</v>
      </c>
      <c r="J175" s="168"/>
      <c r="K175" s="168">
        <f>SUM(K176:K176)</f>
        <v>0</v>
      </c>
      <c r="L175" s="168"/>
      <c r="M175" s="168">
        <f>SUM(M176:M176)</f>
        <v>0</v>
      </c>
      <c r="N175" s="167"/>
      <c r="O175" s="167">
        <f>SUM(O176:O176)</f>
        <v>16.03</v>
      </c>
      <c r="P175" s="167"/>
      <c r="Q175" s="167">
        <f>SUM(Q176:Q176)</f>
        <v>0</v>
      </c>
      <c r="R175" s="168"/>
      <c r="S175" s="168"/>
      <c r="T175" s="168"/>
      <c r="U175" s="168"/>
      <c r="V175" s="168">
        <f>SUM(V176:V176)</f>
        <v>17.68</v>
      </c>
      <c r="W175" s="168"/>
      <c r="X175" s="168"/>
      <c r="Y175" s="168"/>
      <c r="AG175" t="s">
        <v>138</v>
      </c>
    </row>
    <row r="176" spans="1:60" ht="24" outlineLevel="1">
      <c r="A176" s="182">
        <v>56</v>
      </c>
      <c r="B176" s="183" t="s">
        <v>360</v>
      </c>
      <c r="C176" s="191" t="s">
        <v>361</v>
      </c>
      <c r="D176" s="184" t="s">
        <v>151</v>
      </c>
      <c r="E176" s="185">
        <v>65</v>
      </c>
      <c r="F176" s="186"/>
      <c r="G176" s="187">
        <f>ROUND(E176*F176,2)</f>
        <v>0</v>
      </c>
      <c r="H176" s="159"/>
      <c r="I176" s="158">
        <f>ROUND(E176*H176,2)</f>
        <v>0</v>
      </c>
      <c r="J176" s="159"/>
      <c r="K176" s="158">
        <f>ROUND(E176*J176,2)</f>
        <v>0</v>
      </c>
      <c r="L176" s="158">
        <v>15</v>
      </c>
      <c r="M176" s="158">
        <f>G176*(1+L176/100)</f>
        <v>0</v>
      </c>
      <c r="N176" s="157">
        <v>0.24657999999999999</v>
      </c>
      <c r="O176" s="157">
        <f>ROUND(E176*N176,2)</f>
        <v>16.03</v>
      </c>
      <c r="P176" s="157">
        <v>0</v>
      </c>
      <c r="Q176" s="157">
        <f>ROUND(E176*P176,2)</f>
        <v>0</v>
      </c>
      <c r="R176" s="158"/>
      <c r="S176" s="158" t="s">
        <v>142</v>
      </c>
      <c r="T176" s="158" t="s">
        <v>142</v>
      </c>
      <c r="U176" s="158">
        <v>0.27200000000000002</v>
      </c>
      <c r="V176" s="158">
        <f>ROUND(E176*U176,2)</f>
        <v>17.68</v>
      </c>
      <c r="W176" s="158"/>
      <c r="X176" s="158" t="s">
        <v>144</v>
      </c>
      <c r="Y176" s="158" t="s">
        <v>145</v>
      </c>
      <c r="Z176" s="147"/>
      <c r="AA176" s="147"/>
      <c r="AB176" s="147"/>
      <c r="AC176" s="147"/>
      <c r="AD176" s="147"/>
      <c r="AE176" s="147"/>
      <c r="AF176" s="147"/>
      <c r="AG176" s="147" t="s">
        <v>146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ht="14">
      <c r="A177" s="169" t="s">
        <v>137</v>
      </c>
      <c r="B177" s="170" t="s">
        <v>82</v>
      </c>
      <c r="C177" s="190" t="s">
        <v>83</v>
      </c>
      <c r="D177" s="171"/>
      <c r="E177" s="172"/>
      <c r="F177" s="173"/>
      <c r="G177" s="174">
        <f>SUMIF(AG178:AG197,"&lt;&gt;NOR",G178:G197)</f>
        <v>0</v>
      </c>
      <c r="H177" s="168"/>
      <c r="I177" s="168">
        <f>SUM(I178:I197)</f>
        <v>0</v>
      </c>
      <c r="J177" s="168"/>
      <c r="K177" s="168">
        <f>SUM(K178:K197)</f>
        <v>0</v>
      </c>
      <c r="L177" s="168"/>
      <c r="M177" s="168">
        <f>SUM(M178:M197)</f>
        <v>0</v>
      </c>
      <c r="N177" s="167"/>
      <c r="O177" s="167">
        <f>SUM(O178:O197)</f>
        <v>5.09</v>
      </c>
      <c r="P177" s="167"/>
      <c r="Q177" s="167">
        <f>SUM(Q178:Q197)</f>
        <v>0</v>
      </c>
      <c r="R177" s="168"/>
      <c r="S177" s="168"/>
      <c r="T177" s="168"/>
      <c r="U177" s="168"/>
      <c r="V177" s="168">
        <f>SUM(V178:V197)</f>
        <v>67.170000000000016</v>
      </c>
      <c r="W177" s="168"/>
      <c r="X177" s="168"/>
      <c r="Y177" s="168"/>
      <c r="AG177" t="s">
        <v>138</v>
      </c>
    </row>
    <row r="178" spans="1:60" outlineLevel="1">
      <c r="A178" s="176">
        <v>57</v>
      </c>
      <c r="B178" s="177" t="s">
        <v>362</v>
      </c>
      <c r="C178" s="192" t="s">
        <v>363</v>
      </c>
      <c r="D178" s="178" t="s">
        <v>141</v>
      </c>
      <c r="E178" s="179">
        <v>37.5</v>
      </c>
      <c r="F178" s="180"/>
      <c r="G178" s="181">
        <f>ROUND(E178*F178,2)</f>
        <v>0</v>
      </c>
      <c r="H178" s="159"/>
      <c r="I178" s="158">
        <f>ROUND(E178*H178,2)</f>
        <v>0</v>
      </c>
      <c r="J178" s="159"/>
      <c r="K178" s="158">
        <f>ROUND(E178*J178,2)</f>
        <v>0</v>
      </c>
      <c r="L178" s="158">
        <v>15</v>
      </c>
      <c r="M178" s="158">
        <f>G178*(1+L178/100)</f>
        <v>0</v>
      </c>
      <c r="N178" s="157">
        <v>1.8380000000000001E-2</v>
      </c>
      <c r="O178" s="157">
        <f>ROUND(E178*N178,2)</f>
        <v>0.69</v>
      </c>
      <c r="P178" s="157">
        <v>0</v>
      </c>
      <c r="Q178" s="157">
        <f>ROUND(E178*P178,2)</f>
        <v>0</v>
      </c>
      <c r="R178" s="158"/>
      <c r="S178" s="158" t="s">
        <v>142</v>
      </c>
      <c r="T178" s="158" t="s">
        <v>143</v>
      </c>
      <c r="U178" s="158">
        <v>0.13</v>
      </c>
      <c r="V178" s="158">
        <f>ROUND(E178*U178,2)</f>
        <v>4.88</v>
      </c>
      <c r="W178" s="158"/>
      <c r="X178" s="158" t="s">
        <v>144</v>
      </c>
      <c r="Y178" s="158" t="s">
        <v>145</v>
      </c>
      <c r="Z178" s="147"/>
      <c r="AA178" s="147"/>
      <c r="AB178" s="147"/>
      <c r="AC178" s="147"/>
      <c r="AD178" s="147"/>
      <c r="AE178" s="147"/>
      <c r="AF178" s="147"/>
      <c r="AG178" s="147" t="s">
        <v>146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2">
      <c r="A179" s="154"/>
      <c r="B179" s="155"/>
      <c r="C179" s="257" t="s">
        <v>364</v>
      </c>
      <c r="D179" s="258"/>
      <c r="E179" s="258"/>
      <c r="F179" s="258"/>
      <c r="G179" s="2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7"/>
      <c r="AA179" s="147"/>
      <c r="AB179" s="147"/>
      <c r="AC179" s="147"/>
      <c r="AD179" s="147"/>
      <c r="AE179" s="147"/>
      <c r="AF179" s="147"/>
      <c r="AG179" s="147" t="s">
        <v>155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2">
      <c r="A180" s="154"/>
      <c r="B180" s="155"/>
      <c r="C180" s="193" t="s">
        <v>365</v>
      </c>
      <c r="D180" s="163"/>
      <c r="E180" s="164">
        <v>37.5</v>
      </c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7"/>
      <c r="AA180" s="147"/>
      <c r="AB180" s="147"/>
      <c r="AC180" s="147"/>
      <c r="AD180" s="147"/>
      <c r="AE180" s="147"/>
      <c r="AF180" s="147"/>
      <c r="AG180" s="147" t="s">
        <v>160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>
      <c r="A181" s="182">
        <v>58</v>
      </c>
      <c r="B181" s="183" t="s">
        <v>366</v>
      </c>
      <c r="C181" s="191" t="s">
        <v>367</v>
      </c>
      <c r="D181" s="184" t="s">
        <v>141</v>
      </c>
      <c r="E181" s="185">
        <v>37.5</v>
      </c>
      <c r="F181" s="186"/>
      <c r="G181" s="187">
        <f>ROUND(E181*F181,2)</f>
        <v>0</v>
      </c>
      <c r="H181" s="159"/>
      <c r="I181" s="158">
        <f>ROUND(E181*H181,2)</f>
        <v>0</v>
      </c>
      <c r="J181" s="159"/>
      <c r="K181" s="158">
        <f>ROUND(E181*J181,2)</f>
        <v>0</v>
      </c>
      <c r="L181" s="158">
        <v>15</v>
      </c>
      <c r="M181" s="158">
        <f>G181*(1+L181/100)</f>
        <v>0</v>
      </c>
      <c r="N181" s="157">
        <v>8.4999999999999995E-4</v>
      </c>
      <c r="O181" s="157">
        <f>ROUND(E181*N181,2)</f>
        <v>0.03</v>
      </c>
      <c r="P181" s="157">
        <v>0</v>
      </c>
      <c r="Q181" s="157">
        <f>ROUND(E181*P181,2)</f>
        <v>0</v>
      </c>
      <c r="R181" s="158"/>
      <c r="S181" s="158" t="s">
        <v>142</v>
      </c>
      <c r="T181" s="158" t="s">
        <v>143</v>
      </c>
      <c r="U181" s="158">
        <v>6.0000000000000001E-3</v>
      </c>
      <c r="V181" s="158">
        <f>ROUND(E181*U181,2)</f>
        <v>0.23</v>
      </c>
      <c r="W181" s="158"/>
      <c r="X181" s="158" t="s">
        <v>144</v>
      </c>
      <c r="Y181" s="158" t="s">
        <v>145</v>
      </c>
      <c r="Z181" s="147"/>
      <c r="AA181" s="147"/>
      <c r="AB181" s="147"/>
      <c r="AC181" s="147"/>
      <c r="AD181" s="147"/>
      <c r="AE181" s="147"/>
      <c r="AF181" s="147"/>
      <c r="AG181" s="147" t="s">
        <v>146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>
      <c r="A182" s="182">
        <v>59</v>
      </c>
      <c r="B182" s="183" t="s">
        <v>368</v>
      </c>
      <c r="C182" s="191" t="s">
        <v>369</v>
      </c>
      <c r="D182" s="184" t="s">
        <v>141</v>
      </c>
      <c r="E182" s="185">
        <v>37.5</v>
      </c>
      <c r="F182" s="186"/>
      <c r="G182" s="187">
        <f>ROUND(E182*F182,2)</f>
        <v>0</v>
      </c>
      <c r="H182" s="159"/>
      <c r="I182" s="158">
        <f>ROUND(E182*H182,2)</f>
        <v>0</v>
      </c>
      <c r="J182" s="159"/>
      <c r="K182" s="158">
        <f>ROUND(E182*J182,2)</f>
        <v>0</v>
      </c>
      <c r="L182" s="158">
        <v>15</v>
      </c>
      <c r="M182" s="158">
        <f>G182*(1+L182/100)</f>
        <v>0</v>
      </c>
      <c r="N182" s="157">
        <v>0</v>
      </c>
      <c r="O182" s="157">
        <f>ROUND(E182*N182,2)</f>
        <v>0</v>
      </c>
      <c r="P182" s="157">
        <v>0</v>
      </c>
      <c r="Q182" s="157">
        <f>ROUND(E182*P182,2)</f>
        <v>0</v>
      </c>
      <c r="R182" s="158"/>
      <c r="S182" s="158" t="s">
        <v>142</v>
      </c>
      <c r="T182" s="158" t="s">
        <v>143</v>
      </c>
      <c r="U182" s="158">
        <v>0.10199999999999999</v>
      </c>
      <c r="V182" s="158">
        <f>ROUND(E182*U182,2)</f>
        <v>3.83</v>
      </c>
      <c r="W182" s="158"/>
      <c r="X182" s="158" t="s">
        <v>144</v>
      </c>
      <c r="Y182" s="158" t="s">
        <v>145</v>
      </c>
      <c r="Z182" s="147"/>
      <c r="AA182" s="147"/>
      <c r="AB182" s="147"/>
      <c r="AC182" s="147"/>
      <c r="AD182" s="147"/>
      <c r="AE182" s="147"/>
      <c r="AF182" s="147"/>
      <c r="AG182" s="147" t="s">
        <v>146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>
      <c r="A183" s="182">
        <v>60</v>
      </c>
      <c r="B183" s="183" t="s">
        <v>370</v>
      </c>
      <c r="C183" s="191" t="s">
        <v>371</v>
      </c>
      <c r="D183" s="184" t="s">
        <v>141</v>
      </c>
      <c r="E183" s="185">
        <v>30</v>
      </c>
      <c r="F183" s="186"/>
      <c r="G183" s="187">
        <f>ROUND(E183*F183,2)</f>
        <v>0</v>
      </c>
      <c r="H183" s="159"/>
      <c r="I183" s="158">
        <f>ROUND(E183*H183,2)</f>
        <v>0</v>
      </c>
      <c r="J183" s="159"/>
      <c r="K183" s="158">
        <f>ROUND(E183*J183,2)</f>
        <v>0</v>
      </c>
      <c r="L183" s="158">
        <v>15</v>
      </c>
      <c r="M183" s="158">
        <f>G183*(1+L183/100)</f>
        <v>0</v>
      </c>
      <c r="N183" s="157">
        <v>1.58E-3</v>
      </c>
      <c r="O183" s="157">
        <f>ROUND(E183*N183,2)</f>
        <v>0.05</v>
      </c>
      <c r="P183" s="157">
        <v>0</v>
      </c>
      <c r="Q183" s="157">
        <f>ROUND(E183*P183,2)</f>
        <v>0</v>
      </c>
      <c r="R183" s="158"/>
      <c r="S183" s="158" t="s">
        <v>142</v>
      </c>
      <c r="T183" s="158" t="s">
        <v>143</v>
      </c>
      <c r="U183" s="158">
        <v>0.214</v>
      </c>
      <c r="V183" s="158">
        <f>ROUND(E183*U183,2)</f>
        <v>6.42</v>
      </c>
      <c r="W183" s="158"/>
      <c r="X183" s="158" t="s">
        <v>144</v>
      </c>
      <c r="Y183" s="158" t="s">
        <v>145</v>
      </c>
      <c r="Z183" s="147"/>
      <c r="AA183" s="147"/>
      <c r="AB183" s="147"/>
      <c r="AC183" s="147"/>
      <c r="AD183" s="147"/>
      <c r="AE183" s="147"/>
      <c r="AF183" s="147"/>
      <c r="AG183" s="147" t="s">
        <v>146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>
      <c r="A184" s="176">
        <v>61</v>
      </c>
      <c r="B184" s="177" t="s">
        <v>372</v>
      </c>
      <c r="C184" s="192" t="s">
        <v>373</v>
      </c>
      <c r="D184" s="178" t="s">
        <v>158</v>
      </c>
      <c r="E184" s="179">
        <v>90</v>
      </c>
      <c r="F184" s="180"/>
      <c r="G184" s="181">
        <f>ROUND(E184*F184,2)</f>
        <v>0</v>
      </c>
      <c r="H184" s="159"/>
      <c r="I184" s="158">
        <f>ROUND(E184*H184,2)</f>
        <v>0</v>
      </c>
      <c r="J184" s="159"/>
      <c r="K184" s="158">
        <f>ROUND(E184*J184,2)</f>
        <v>0</v>
      </c>
      <c r="L184" s="158">
        <v>15</v>
      </c>
      <c r="M184" s="158">
        <f>G184*(1+L184/100)</f>
        <v>0</v>
      </c>
      <c r="N184" s="157">
        <v>7.3499999999999998E-3</v>
      </c>
      <c r="O184" s="157">
        <f>ROUND(E184*N184,2)</f>
        <v>0.66</v>
      </c>
      <c r="P184" s="157">
        <v>0</v>
      </c>
      <c r="Q184" s="157">
        <f>ROUND(E184*P184,2)</f>
        <v>0</v>
      </c>
      <c r="R184" s="158"/>
      <c r="S184" s="158" t="s">
        <v>142</v>
      </c>
      <c r="T184" s="158" t="s">
        <v>143</v>
      </c>
      <c r="U184" s="158">
        <v>3.3000000000000002E-2</v>
      </c>
      <c r="V184" s="158">
        <f>ROUND(E184*U184,2)</f>
        <v>2.97</v>
      </c>
      <c r="W184" s="158"/>
      <c r="X184" s="158" t="s">
        <v>144</v>
      </c>
      <c r="Y184" s="158" t="s">
        <v>145</v>
      </c>
      <c r="Z184" s="147"/>
      <c r="AA184" s="147"/>
      <c r="AB184" s="147"/>
      <c r="AC184" s="147"/>
      <c r="AD184" s="147"/>
      <c r="AE184" s="147"/>
      <c r="AF184" s="147"/>
      <c r="AG184" s="147" t="s">
        <v>146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2">
      <c r="A185" s="154"/>
      <c r="B185" s="155"/>
      <c r="C185" s="193" t="s">
        <v>374</v>
      </c>
      <c r="D185" s="163"/>
      <c r="E185" s="164">
        <v>90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7"/>
      <c r="AA185" s="147"/>
      <c r="AB185" s="147"/>
      <c r="AC185" s="147"/>
      <c r="AD185" s="147"/>
      <c r="AE185" s="147"/>
      <c r="AF185" s="147"/>
      <c r="AG185" s="147" t="s">
        <v>160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>
      <c r="A186" s="182">
        <v>62</v>
      </c>
      <c r="B186" s="183" t="s">
        <v>375</v>
      </c>
      <c r="C186" s="191" t="s">
        <v>376</v>
      </c>
      <c r="D186" s="184" t="s">
        <v>158</v>
      </c>
      <c r="E186" s="185">
        <v>90</v>
      </c>
      <c r="F186" s="186"/>
      <c r="G186" s="187">
        <f>ROUND(E186*F186,2)</f>
        <v>0</v>
      </c>
      <c r="H186" s="159"/>
      <c r="I186" s="158">
        <f>ROUND(E186*H186,2)</f>
        <v>0</v>
      </c>
      <c r="J186" s="159"/>
      <c r="K186" s="158">
        <f>ROUND(E186*J186,2)</f>
        <v>0</v>
      </c>
      <c r="L186" s="158">
        <v>15</v>
      </c>
      <c r="M186" s="158">
        <f>G186*(1+L186/100)</f>
        <v>0</v>
      </c>
      <c r="N186" s="157">
        <v>0</v>
      </c>
      <c r="O186" s="157">
        <f>ROUND(E186*N186,2)</f>
        <v>0</v>
      </c>
      <c r="P186" s="157">
        <v>0</v>
      </c>
      <c r="Q186" s="157">
        <f>ROUND(E186*P186,2)</f>
        <v>0</v>
      </c>
      <c r="R186" s="158"/>
      <c r="S186" s="158" t="s">
        <v>142</v>
      </c>
      <c r="T186" s="158" t="s">
        <v>143</v>
      </c>
      <c r="U186" s="158">
        <v>6.0000000000000001E-3</v>
      </c>
      <c r="V186" s="158">
        <f>ROUND(E186*U186,2)</f>
        <v>0.54</v>
      </c>
      <c r="W186" s="158"/>
      <c r="X186" s="158" t="s">
        <v>144</v>
      </c>
      <c r="Y186" s="158" t="s">
        <v>145</v>
      </c>
      <c r="Z186" s="147"/>
      <c r="AA186" s="147"/>
      <c r="AB186" s="147"/>
      <c r="AC186" s="147"/>
      <c r="AD186" s="147"/>
      <c r="AE186" s="147"/>
      <c r="AF186" s="147"/>
      <c r="AG186" s="147" t="s">
        <v>146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>
      <c r="A187" s="182">
        <v>63</v>
      </c>
      <c r="B187" s="183" t="s">
        <v>377</v>
      </c>
      <c r="C187" s="191" t="s">
        <v>378</v>
      </c>
      <c r="D187" s="184" t="s">
        <v>158</v>
      </c>
      <c r="E187" s="185">
        <v>90</v>
      </c>
      <c r="F187" s="186"/>
      <c r="G187" s="187">
        <f>ROUND(E187*F187,2)</f>
        <v>0</v>
      </c>
      <c r="H187" s="159"/>
      <c r="I187" s="158">
        <f>ROUND(E187*H187,2)</f>
        <v>0</v>
      </c>
      <c r="J187" s="159"/>
      <c r="K187" s="158">
        <f>ROUND(E187*J187,2)</f>
        <v>0</v>
      </c>
      <c r="L187" s="158">
        <v>15</v>
      </c>
      <c r="M187" s="158">
        <f>G187*(1+L187/100)</f>
        <v>0</v>
      </c>
      <c r="N187" s="157">
        <v>1.2E-4</v>
      </c>
      <c r="O187" s="157">
        <f>ROUND(E187*N187,2)</f>
        <v>0.01</v>
      </c>
      <c r="P187" s="157">
        <v>0</v>
      </c>
      <c r="Q187" s="157">
        <f>ROUND(E187*P187,2)</f>
        <v>0</v>
      </c>
      <c r="R187" s="158"/>
      <c r="S187" s="158" t="s">
        <v>142</v>
      </c>
      <c r="T187" s="158" t="s">
        <v>143</v>
      </c>
      <c r="U187" s="158">
        <v>1E-3</v>
      </c>
      <c r="V187" s="158">
        <f>ROUND(E187*U187,2)</f>
        <v>0.09</v>
      </c>
      <c r="W187" s="158"/>
      <c r="X187" s="158" t="s">
        <v>144</v>
      </c>
      <c r="Y187" s="158" t="s">
        <v>145</v>
      </c>
      <c r="Z187" s="147"/>
      <c r="AA187" s="147"/>
      <c r="AB187" s="147"/>
      <c r="AC187" s="147"/>
      <c r="AD187" s="147"/>
      <c r="AE187" s="147"/>
      <c r="AF187" s="147"/>
      <c r="AG187" s="147" t="s">
        <v>146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>
      <c r="A188" s="182">
        <v>64</v>
      </c>
      <c r="B188" s="183" t="s">
        <v>379</v>
      </c>
      <c r="C188" s="191" t="s">
        <v>380</v>
      </c>
      <c r="D188" s="184" t="s">
        <v>158</v>
      </c>
      <c r="E188" s="185">
        <v>90</v>
      </c>
      <c r="F188" s="186"/>
      <c r="G188" s="187">
        <f>ROUND(E188*F188,2)</f>
        <v>0</v>
      </c>
      <c r="H188" s="159"/>
      <c r="I188" s="158">
        <f>ROUND(E188*H188,2)</f>
        <v>0</v>
      </c>
      <c r="J188" s="159"/>
      <c r="K188" s="158">
        <f>ROUND(E188*J188,2)</f>
        <v>0</v>
      </c>
      <c r="L188" s="158">
        <v>15</v>
      </c>
      <c r="M188" s="158">
        <f>G188*(1+L188/100)</f>
        <v>0</v>
      </c>
      <c r="N188" s="157">
        <v>0</v>
      </c>
      <c r="O188" s="157">
        <f>ROUND(E188*N188,2)</f>
        <v>0</v>
      </c>
      <c r="P188" s="157">
        <v>0</v>
      </c>
      <c r="Q188" s="157">
        <f>ROUND(E188*P188,2)</f>
        <v>0</v>
      </c>
      <c r="R188" s="158"/>
      <c r="S188" s="158" t="s">
        <v>142</v>
      </c>
      <c r="T188" s="158" t="s">
        <v>143</v>
      </c>
      <c r="U188" s="158">
        <v>2.1000000000000001E-2</v>
      </c>
      <c r="V188" s="158">
        <f>ROUND(E188*U188,2)</f>
        <v>1.89</v>
      </c>
      <c r="W188" s="158"/>
      <c r="X188" s="158" t="s">
        <v>144</v>
      </c>
      <c r="Y188" s="158" t="s">
        <v>145</v>
      </c>
      <c r="Z188" s="147"/>
      <c r="AA188" s="147"/>
      <c r="AB188" s="147"/>
      <c r="AC188" s="147"/>
      <c r="AD188" s="147"/>
      <c r="AE188" s="147"/>
      <c r="AF188" s="147"/>
      <c r="AG188" s="147" t="s">
        <v>146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>
      <c r="A189" s="176">
        <v>65</v>
      </c>
      <c r="B189" s="177" t="s">
        <v>381</v>
      </c>
      <c r="C189" s="192" t="s">
        <v>382</v>
      </c>
      <c r="D189" s="178" t="s">
        <v>141</v>
      </c>
      <c r="E189" s="179">
        <v>216</v>
      </c>
      <c r="F189" s="180"/>
      <c r="G189" s="181">
        <f>ROUND(E189*F189,2)</f>
        <v>0</v>
      </c>
      <c r="H189" s="159"/>
      <c r="I189" s="158">
        <f>ROUND(E189*H189,2)</f>
        <v>0</v>
      </c>
      <c r="J189" s="159"/>
      <c r="K189" s="158">
        <f>ROUND(E189*J189,2)</f>
        <v>0</v>
      </c>
      <c r="L189" s="158">
        <v>15</v>
      </c>
      <c r="M189" s="158">
        <f>G189*(1+L189/100)</f>
        <v>0</v>
      </c>
      <c r="N189" s="157">
        <v>1.6910000000000001E-2</v>
      </c>
      <c r="O189" s="157">
        <f>ROUND(E189*N189,2)</f>
        <v>3.65</v>
      </c>
      <c r="P189" s="157">
        <v>0</v>
      </c>
      <c r="Q189" s="157">
        <f>ROUND(E189*P189,2)</f>
        <v>0</v>
      </c>
      <c r="R189" s="158"/>
      <c r="S189" s="158" t="s">
        <v>142</v>
      </c>
      <c r="T189" s="158" t="s">
        <v>143</v>
      </c>
      <c r="U189" s="158">
        <v>0.08</v>
      </c>
      <c r="V189" s="158">
        <f>ROUND(E189*U189,2)</f>
        <v>17.28</v>
      </c>
      <c r="W189" s="158"/>
      <c r="X189" s="158" t="s">
        <v>144</v>
      </c>
      <c r="Y189" s="158" t="s">
        <v>145</v>
      </c>
      <c r="Z189" s="147"/>
      <c r="AA189" s="147"/>
      <c r="AB189" s="147"/>
      <c r="AC189" s="147"/>
      <c r="AD189" s="147"/>
      <c r="AE189" s="147"/>
      <c r="AF189" s="147"/>
      <c r="AG189" s="147" t="s">
        <v>146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2">
      <c r="A190" s="154"/>
      <c r="B190" s="155"/>
      <c r="C190" s="193" t="s">
        <v>383</v>
      </c>
      <c r="D190" s="163"/>
      <c r="E190" s="164">
        <v>216</v>
      </c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7"/>
      <c r="AA190" s="147"/>
      <c r="AB190" s="147"/>
      <c r="AC190" s="147"/>
      <c r="AD190" s="147"/>
      <c r="AE190" s="147"/>
      <c r="AF190" s="147"/>
      <c r="AG190" s="147" t="s">
        <v>160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>
      <c r="A191" s="176">
        <v>66</v>
      </c>
      <c r="B191" s="177" t="s">
        <v>384</v>
      </c>
      <c r="C191" s="192" t="s">
        <v>385</v>
      </c>
      <c r="D191" s="178" t="s">
        <v>141</v>
      </c>
      <c r="E191" s="179">
        <v>6480</v>
      </c>
      <c r="F191" s="180"/>
      <c r="G191" s="181">
        <f>ROUND(E191*F191,2)</f>
        <v>0</v>
      </c>
      <c r="H191" s="159"/>
      <c r="I191" s="158">
        <f>ROUND(E191*H191,2)</f>
        <v>0</v>
      </c>
      <c r="J191" s="159"/>
      <c r="K191" s="158">
        <f>ROUND(E191*J191,2)</f>
        <v>0</v>
      </c>
      <c r="L191" s="158">
        <v>15</v>
      </c>
      <c r="M191" s="158">
        <f>G191*(1+L191/100)</f>
        <v>0</v>
      </c>
      <c r="N191" s="157">
        <v>0</v>
      </c>
      <c r="O191" s="157">
        <f>ROUND(E191*N191,2)</f>
        <v>0</v>
      </c>
      <c r="P191" s="157">
        <v>0</v>
      </c>
      <c r="Q191" s="157">
        <f>ROUND(E191*P191,2)</f>
        <v>0</v>
      </c>
      <c r="R191" s="158"/>
      <c r="S191" s="158" t="s">
        <v>142</v>
      </c>
      <c r="T191" s="158" t="s">
        <v>143</v>
      </c>
      <c r="U191" s="158">
        <v>2E-3</v>
      </c>
      <c r="V191" s="158">
        <f>ROUND(E191*U191,2)</f>
        <v>12.96</v>
      </c>
      <c r="W191" s="158"/>
      <c r="X191" s="158" t="s">
        <v>144</v>
      </c>
      <c r="Y191" s="158" t="s">
        <v>145</v>
      </c>
      <c r="Z191" s="147"/>
      <c r="AA191" s="147"/>
      <c r="AB191" s="147"/>
      <c r="AC191" s="147"/>
      <c r="AD191" s="147"/>
      <c r="AE191" s="147"/>
      <c r="AF191" s="147"/>
      <c r="AG191" s="147" t="s">
        <v>146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2">
      <c r="A192" s="154"/>
      <c r="B192" s="155"/>
      <c r="C192" s="193" t="s">
        <v>386</v>
      </c>
      <c r="D192" s="163"/>
      <c r="E192" s="164">
        <v>6480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7"/>
      <c r="AA192" s="147"/>
      <c r="AB192" s="147"/>
      <c r="AC192" s="147"/>
      <c r="AD192" s="147"/>
      <c r="AE192" s="147"/>
      <c r="AF192" s="147"/>
      <c r="AG192" s="147" t="s">
        <v>160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>
      <c r="A193" s="176">
        <v>67</v>
      </c>
      <c r="B193" s="177" t="s">
        <v>387</v>
      </c>
      <c r="C193" s="192" t="s">
        <v>388</v>
      </c>
      <c r="D193" s="178" t="s">
        <v>141</v>
      </c>
      <c r="E193" s="179">
        <v>216</v>
      </c>
      <c r="F193" s="180"/>
      <c r="G193" s="181">
        <f>ROUND(E193*F193,2)</f>
        <v>0</v>
      </c>
      <c r="H193" s="159"/>
      <c r="I193" s="158">
        <f>ROUND(E193*H193,2)</f>
        <v>0</v>
      </c>
      <c r="J193" s="159"/>
      <c r="K193" s="158">
        <f>ROUND(E193*J193,2)</f>
        <v>0</v>
      </c>
      <c r="L193" s="158">
        <v>15</v>
      </c>
      <c r="M193" s="158">
        <f>G193*(1+L193/100)</f>
        <v>0</v>
      </c>
      <c r="N193" s="157">
        <v>0</v>
      </c>
      <c r="O193" s="157">
        <f>ROUND(E193*N193,2)</f>
        <v>0</v>
      </c>
      <c r="P193" s="157">
        <v>0</v>
      </c>
      <c r="Q193" s="157">
        <f>ROUND(E193*P193,2)</f>
        <v>0</v>
      </c>
      <c r="R193" s="158"/>
      <c r="S193" s="158" t="s">
        <v>142</v>
      </c>
      <c r="T193" s="158" t="s">
        <v>143</v>
      </c>
      <c r="U193" s="158">
        <v>6.6000000000000003E-2</v>
      </c>
      <c r="V193" s="158">
        <f>ROUND(E193*U193,2)</f>
        <v>14.26</v>
      </c>
      <c r="W193" s="158"/>
      <c r="X193" s="158" t="s">
        <v>144</v>
      </c>
      <c r="Y193" s="158" t="s">
        <v>145</v>
      </c>
      <c r="Z193" s="147"/>
      <c r="AA193" s="147"/>
      <c r="AB193" s="147"/>
      <c r="AC193" s="147"/>
      <c r="AD193" s="147"/>
      <c r="AE193" s="147"/>
      <c r="AF193" s="147"/>
      <c r="AG193" s="147" t="s">
        <v>146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2">
      <c r="A194" s="154"/>
      <c r="B194" s="155"/>
      <c r="C194" s="193" t="s">
        <v>389</v>
      </c>
      <c r="D194" s="163"/>
      <c r="E194" s="164">
        <v>216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7"/>
      <c r="AA194" s="147"/>
      <c r="AB194" s="147"/>
      <c r="AC194" s="147"/>
      <c r="AD194" s="147"/>
      <c r="AE194" s="147"/>
      <c r="AF194" s="147"/>
      <c r="AG194" s="147" t="s">
        <v>160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>
      <c r="A195" s="182">
        <v>68</v>
      </c>
      <c r="B195" s="183" t="s">
        <v>390</v>
      </c>
      <c r="C195" s="191" t="s">
        <v>391</v>
      </c>
      <c r="D195" s="184" t="s">
        <v>141</v>
      </c>
      <c r="E195" s="185">
        <v>37.5</v>
      </c>
      <c r="F195" s="186"/>
      <c r="G195" s="187">
        <f>ROUND(E195*F195,2)</f>
        <v>0</v>
      </c>
      <c r="H195" s="159"/>
      <c r="I195" s="158">
        <f>ROUND(E195*H195,2)</f>
        <v>0</v>
      </c>
      <c r="J195" s="159"/>
      <c r="K195" s="158">
        <f>ROUND(E195*J195,2)</f>
        <v>0</v>
      </c>
      <c r="L195" s="158">
        <v>15</v>
      </c>
      <c r="M195" s="158">
        <f>G195*(1+L195/100)</f>
        <v>0</v>
      </c>
      <c r="N195" s="157">
        <v>0</v>
      </c>
      <c r="O195" s="157">
        <f>ROUND(E195*N195,2)</f>
        <v>0</v>
      </c>
      <c r="P195" s="157">
        <v>0</v>
      </c>
      <c r="Q195" s="157">
        <f>ROUND(E195*P195,2)</f>
        <v>0</v>
      </c>
      <c r="R195" s="158"/>
      <c r="S195" s="158" t="s">
        <v>142</v>
      </c>
      <c r="T195" s="158" t="s">
        <v>143</v>
      </c>
      <c r="U195" s="158">
        <v>3.0300000000000001E-2</v>
      </c>
      <c r="V195" s="158">
        <f>ROUND(E195*U195,2)</f>
        <v>1.1399999999999999</v>
      </c>
      <c r="W195" s="158"/>
      <c r="X195" s="158" t="s">
        <v>144</v>
      </c>
      <c r="Y195" s="158" t="s">
        <v>145</v>
      </c>
      <c r="Z195" s="147"/>
      <c r="AA195" s="147"/>
      <c r="AB195" s="147"/>
      <c r="AC195" s="147"/>
      <c r="AD195" s="147"/>
      <c r="AE195" s="147"/>
      <c r="AF195" s="147"/>
      <c r="AG195" s="147" t="s">
        <v>146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>
      <c r="A196" s="182">
        <v>69</v>
      </c>
      <c r="B196" s="183" t="s">
        <v>392</v>
      </c>
      <c r="C196" s="191" t="s">
        <v>393</v>
      </c>
      <c r="D196" s="184" t="s">
        <v>141</v>
      </c>
      <c r="E196" s="185">
        <v>37.5</v>
      </c>
      <c r="F196" s="186"/>
      <c r="G196" s="187">
        <f>ROUND(E196*F196,2)</f>
        <v>0</v>
      </c>
      <c r="H196" s="159"/>
      <c r="I196" s="158">
        <f>ROUND(E196*H196,2)</f>
        <v>0</v>
      </c>
      <c r="J196" s="159"/>
      <c r="K196" s="158">
        <f>ROUND(E196*J196,2)</f>
        <v>0</v>
      </c>
      <c r="L196" s="158">
        <v>15</v>
      </c>
      <c r="M196" s="158">
        <f>G196*(1+L196/100)</f>
        <v>0</v>
      </c>
      <c r="N196" s="157">
        <v>5.0000000000000002E-5</v>
      </c>
      <c r="O196" s="157">
        <f>ROUND(E196*N196,2)</f>
        <v>0</v>
      </c>
      <c r="P196" s="157">
        <v>0</v>
      </c>
      <c r="Q196" s="157">
        <f>ROUND(E196*P196,2)</f>
        <v>0</v>
      </c>
      <c r="R196" s="158"/>
      <c r="S196" s="158" t="s">
        <v>142</v>
      </c>
      <c r="T196" s="158" t="s">
        <v>143</v>
      </c>
      <c r="U196" s="158">
        <v>0</v>
      </c>
      <c r="V196" s="158">
        <f>ROUND(E196*U196,2)</f>
        <v>0</v>
      </c>
      <c r="W196" s="158"/>
      <c r="X196" s="158" t="s">
        <v>144</v>
      </c>
      <c r="Y196" s="158" t="s">
        <v>145</v>
      </c>
      <c r="Z196" s="147"/>
      <c r="AA196" s="147"/>
      <c r="AB196" s="147"/>
      <c r="AC196" s="147"/>
      <c r="AD196" s="147"/>
      <c r="AE196" s="147"/>
      <c r="AF196" s="147"/>
      <c r="AG196" s="147" t="s">
        <v>146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>
      <c r="A197" s="182">
        <v>70</v>
      </c>
      <c r="B197" s="183" t="s">
        <v>394</v>
      </c>
      <c r="C197" s="191" t="s">
        <v>395</v>
      </c>
      <c r="D197" s="184" t="s">
        <v>141</v>
      </c>
      <c r="E197" s="185">
        <v>37.5</v>
      </c>
      <c r="F197" s="186"/>
      <c r="G197" s="187">
        <f>ROUND(E197*F197,2)</f>
        <v>0</v>
      </c>
      <c r="H197" s="159"/>
      <c r="I197" s="158">
        <f>ROUND(E197*H197,2)</f>
        <v>0</v>
      </c>
      <c r="J197" s="159"/>
      <c r="K197" s="158">
        <f>ROUND(E197*J197,2)</f>
        <v>0</v>
      </c>
      <c r="L197" s="158">
        <v>15</v>
      </c>
      <c r="M197" s="158">
        <f>G197*(1+L197/100)</f>
        <v>0</v>
      </c>
      <c r="N197" s="157">
        <v>0</v>
      </c>
      <c r="O197" s="157">
        <f>ROUND(E197*N197,2)</f>
        <v>0</v>
      </c>
      <c r="P197" s="157">
        <v>0</v>
      </c>
      <c r="Q197" s="157">
        <f>ROUND(E197*P197,2)</f>
        <v>0</v>
      </c>
      <c r="R197" s="158"/>
      <c r="S197" s="158" t="s">
        <v>142</v>
      </c>
      <c r="T197" s="158" t="s">
        <v>143</v>
      </c>
      <c r="U197" s="158">
        <v>1.7999999999999999E-2</v>
      </c>
      <c r="V197" s="158">
        <f>ROUND(E197*U197,2)</f>
        <v>0.68</v>
      </c>
      <c r="W197" s="158"/>
      <c r="X197" s="158" t="s">
        <v>144</v>
      </c>
      <c r="Y197" s="158" t="s">
        <v>145</v>
      </c>
      <c r="Z197" s="147"/>
      <c r="AA197" s="147"/>
      <c r="AB197" s="147"/>
      <c r="AC197" s="147"/>
      <c r="AD197" s="147"/>
      <c r="AE197" s="147"/>
      <c r="AF197" s="147"/>
      <c r="AG197" s="147" t="s">
        <v>146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ht="28">
      <c r="A198" s="169" t="s">
        <v>137</v>
      </c>
      <c r="B198" s="170" t="s">
        <v>84</v>
      </c>
      <c r="C198" s="190" t="s">
        <v>85</v>
      </c>
      <c r="D198" s="171"/>
      <c r="E198" s="172"/>
      <c r="F198" s="173"/>
      <c r="G198" s="174">
        <f>SUMIF(AG199:AG199,"&lt;&gt;NOR",G199:G199)</f>
        <v>0</v>
      </c>
      <c r="H198" s="168"/>
      <c r="I198" s="168">
        <f>SUM(I199:I199)</f>
        <v>0</v>
      </c>
      <c r="J198" s="168"/>
      <c r="K198" s="168">
        <f>SUM(K199:K199)</f>
        <v>0</v>
      </c>
      <c r="L198" s="168"/>
      <c r="M198" s="168">
        <f>SUM(M199:M199)</f>
        <v>0</v>
      </c>
      <c r="N198" s="167"/>
      <c r="O198" s="167">
        <f>SUM(O199:O199)</f>
        <v>0</v>
      </c>
      <c r="P198" s="167"/>
      <c r="Q198" s="167">
        <f>SUM(Q199:Q199)</f>
        <v>0</v>
      </c>
      <c r="R198" s="168"/>
      <c r="S198" s="168"/>
      <c r="T198" s="168"/>
      <c r="U198" s="168"/>
      <c r="V198" s="168">
        <f>SUM(V199:V199)</f>
        <v>9.24</v>
      </c>
      <c r="W198" s="168"/>
      <c r="X198" s="168"/>
      <c r="Y198" s="168"/>
      <c r="AG198" t="s">
        <v>138</v>
      </c>
    </row>
    <row r="199" spans="1:60" outlineLevel="1">
      <c r="A199" s="182">
        <v>71</v>
      </c>
      <c r="B199" s="183" t="s">
        <v>396</v>
      </c>
      <c r="C199" s="191" t="s">
        <v>397</v>
      </c>
      <c r="D199" s="184" t="s">
        <v>141</v>
      </c>
      <c r="E199" s="185">
        <v>30</v>
      </c>
      <c r="F199" s="186"/>
      <c r="G199" s="187">
        <f>ROUND(E199*F199,2)</f>
        <v>0</v>
      </c>
      <c r="H199" s="159"/>
      <c r="I199" s="158">
        <f>ROUND(E199*H199,2)</f>
        <v>0</v>
      </c>
      <c r="J199" s="159"/>
      <c r="K199" s="158">
        <f>ROUND(E199*J199,2)</f>
        <v>0</v>
      </c>
      <c r="L199" s="158">
        <v>15</v>
      </c>
      <c r="M199" s="158">
        <f>G199*(1+L199/100)</f>
        <v>0</v>
      </c>
      <c r="N199" s="157">
        <v>4.0000000000000003E-5</v>
      </c>
      <c r="O199" s="157">
        <f>ROUND(E199*N199,2)</f>
        <v>0</v>
      </c>
      <c r="P199" s="157">
        <v>0</v>
      </c>
      <c r="Q199" s="157">
        <f>ROUND(E199*P199,2)</f>
        <v>0</v>
      </c>
      <c r="R199" s="158"/>
      <c r="S199" s="158" t="s">
        <v>142</v>
      </c>
      <c r="T199" s="158" t="s">
        <v>143</v>
      </c>
      <c r="U199" s="158">
        <v>0.308</v>
      </c>
      <c r="V199" s="158">
        <f>ROUND(E199*U199,2)</f>
        <v>9.24</v>
      </c>
      <c r="W199" s="158"/>
      <c r="X199" s="158" t="s">
        <v>144</v>
      </c>
      <c r="Y199" s="158" t="s">
        <v>145</v>
      </c>
      <c r="Z199" s="147"/>
      <c r="AA199" s="147"/>
      <c r="AB199" s="147"/>
      <c r="AC199" s="147"/>
      <c r="AD199" s="147"/>
      <c r="AE199" s="147"/>
      <c r="AF199" s="147"/>
      <c r="AG199" s="147" t="s">
        <v>146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ht="14">
      <c r="A200" s="169" t="s">
        <v>137</v>
      </c>
      <c r="B200" s="170" t="s">
        <v>86</v>
      </c>
      <c r="C200" s="190" t="s">
        <v>87</v>
      </c>
      <c r="D200" s="171"/>
      <c r="E200" s="172"/>
      <c r="F200" s="173"/>
      <c r="G200" s="174">
        <f>SUMIF(AG201:AG259,"&lt;&gt;NOR",G201:G259)</f>
        <v>0</v>
      </c>
      <c r="H200" s="168"/>
      <c r="I200" s="168">
        <f>SUM(I201:I259)</f>
        <v>0</v>
      </c>
      <c r="J200" s="168"/>
      <c r="K200" s="168">
        <f>SUM(K201:K259)</f>
        <v>0</v>
      </c>
      <c r="L200" s="168"/>
      <c r="M200" s="168">
        <f>SUM(M201:M259)</f>
        <v>0</v>
      </c>
      <c r="N200" s="167"/>
      <c r="O200" s="167">
        <f>SUM(O201:O259)</f>
        <v>9.9999999999999992E-2</v>
      </c>
      <c r="P200" s="167"/>
      <c r="Q200" s="167">
        <f>SUM(Q201:Q259)</f>
        <v>75.899999999999991</v>
      </c>
      <c r="R200" s="168"/>
      <c r="S200" s="168"/>
      <c r="T200" s="168"/>
      <c r="U200" s="168"/>
      <c r="V200" s="168">
        <f>SUM(V201:V259)</f>
        <v>232.29000000000002</v>
      </c>
      <c r="W200" s="168"/>
      <c r="X200" s="168"/>
      <c r="Y200" s="168"/>
      <c r="AG200" t="s">
        <v>138</v>
      </c>
    </row>
    <row r="201" spans="1:60" outlineLevel="1">
      <c r="A201" s="176">
        <v>72</v>
      </c>
      <c r="B201" s="177" t="s">
        <v>398</v>
      </c>
      <c r="C201" s="192" t="s">
        <v>399</v>
      </c>
      <c r="D201" s="178" t="s">
        <v>158</v>
      </c>
      <c r="E201" s="179">
        <v>2.1576</v>
      </c>
      <c r="F201" s="180"/>
      <c r="G201" s="181">
        <f>ROUND(E201*F201,2)</f>
        <v>0</v>
      </c>
      <c r="H201" s="159"/>
      <c r="I201" s="158">
        <f>ROUND(E201*H201,2)</f>
        <v>0</v>
      </c>
      <c r="J201" s="159"/>
      <c r="K201" s="158">
        <f>ROUND(E201*J201,2)</f>
        <v>0</v>
      </c>
      <c r="L201" s="158">
        <v>15</v>
      </c>
      <c r="M201" s="158">
        <f>G201*(1+L201/100)</f>
        <v>0</v>
      </c>
      <c r="N201" s="157">
        <v>0</v>
      </c>
      <c r="O201" s="157">
        <f>ROUND(E201*N201,2)</f>
        <v>0</v>
      </c>
      <c r="P201" s="157">
        <v>2.4</v>
      </c>
      <c r="Q201" s="157">
        <f>ROUND(E201*P201,2)</f>
        <v>5.18</v>
      </c>
      <c r="R201" s="158"/>
      <c r="S201" s="158" t="s">
        <v>142</v>
      </c>
      <c r="T201" s="158" t="s">
        <v>143</v>
      </c>
      <c r="U201" s="158">
        <v>13.3</v>
      </c>
      <c r="V201" s="158">
        <f>ROUND(E201*U201,2)</f>
        <v>28.7</v>
      </c>
      <c r="W201" s="158"/>
      <c r="X201" s="158" t="s">
        <v>144</v>
      </c>
      <c r="Y201" s="158" t="s">
        <v>145</v>
      </c>
      <c r="Z201" s="147"/>
      <c r="AA201" s="147"/>
      <c r="AB201" s="147"/>
      <c r="AC201" s="147"/>
      <c r="AD201" s="147"/>
      <c r="AE201" s="147"/>
      <c r="AF201" s="147"/>
      <c r="AG201" s="147" t="s">
        <v>146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2">
      <c r="A202" s="154"/>
      <c r="B202" s="155"/>
      <c r="C202" s="193" t="s">
        <v>400</v>
      </c>
      <c r="D202" s="163"/>
      <c r="E202" s="164">
        <v>1.5840000000000001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7"/>
      <c r="AA202" s="147"/>
      <c r="AB202" s="147"/>
      <c r="AC202" s="147"/>
      <c r="AD202" s="147"/>
      <c r="AE202" s="147"/>
      <c r="AF202" s="147"/>
      <c r="AG202" s="147" t="s">
        <v>160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>
      <c r="A203" s="154"/>
      <c r="B203" s="155"/>
      <c r="C203" s="193" t="s">
        <v>401</v>
      </c>
      <c r="D203" s="163"/>
      <c r="E203" s="164">
        <v>0.5736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7"/>
      <c r="AA203" s="147"/>
      <c r="AB203" s="147"/>
      <c r="AC203" s="147"/>
      <c r="AD203" s="147"/>
      <c r="AE203" s="147"/>
      <c r="AF203" s="147"/>
      <c r="AG203" s="147" t="s">
        <v>160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>
      <c r="A204" s="176">
        <v>73</v>
      </c>
      <c r="B204" s="177" t="s">
        <v>402</v>
      </c>
      <c r="C204" s="192" t="s">
        <v>403</v>
      </c>
      <c r="D204" s="178" t="s">
        <v>158</v>
      </c>
      <c r="E204" s="179">
        <v>25.208729999999999</v>
      </c>
      <c r="F204" s="180"/>
      <c r="G204" s="181">
        <f>ROUND(E204*F204,2)</f>
        <v>0</v>
      </c>
      <c r="H204" s="159"/>
      <c r="I204" s="158">
        <f>ROUND(E204*H204,2)</f>
        <v>0</v>
      </c>
      <c r="J204" s="159"/>
      <c r="K204" s="158">
        <f>ROUND(E204*J204,2)</f>
        <v>0</v>
      </c>
      <c r="L204" s="158">
        <v>15</v>
      </c>
      <c r="M204" s="158">
        <f>G204*(1+L204/100)</f>
        <v>0</v>
      </c>
      <c r="N204" s="157">
        <v>1.2800000000000001E-3</v>
      </c>
      <c r="O204" s="157">
        <f>ROUND(E204*N204,2)</f>
        <v>0.03</v>
      </c>
      <c r="P204" s="157">
        <v>1.8</v>
      </c>
      <c r="Q204" s="157">
        <f>ROUND(E204*P204,2)</f>
        <v>45.38</v>
      </c>
      <c r="R204" s="158"/>
      <c r="S204" s="158" t="s">
        <v>142</v>
      </c>
      <c r="T204" s="158" t="s">
        <v>143</v>
      </c>
      <c r="U204" s="158">
        <v>1.52</v>
      </c>
      <c r="V204" s="158">
        <f>ROUND(E204*U204,2)</f>
        <v>38.32</v>
      </c>
      <c r="W204" s="158"/>
      <c r="X204" s="158" t="s">
        <v>144</v>
      </c>
      <c r="Y204" s="158" t="s">
        <v>145</v>
      </c>
      <c r="Z204" s="147"/>
      <c r="AA204" s="147"/>
      <c r="AB204" s="147"/>
      <c r="AC204" s="147"/>
      <c r="AD204" s="147"/>
      <c r="AE204" s="147"/>
      <c r="AF204" s="147"/>
      <c r="AG204" s="147" t="s">
        <v>146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2">
      <c r="A205" s="154"/>
      <c r="B205" s="155"/>
      <c r="C205" s="193" t="s">
        <v>404</v>
      </c>
      <c r="D205" s="163"/>
      <c r="E205" s="164">
        <v>28.44585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7"/>
      <c r="AA205" s="147"/>
      <c r="AB205" s="147"/>
      <c r="AC205" s="147"/>
      <c r="AD205" s="147"/>
      <c r="AE205" s="147"/>
      <c r="AF205" s="147"/>
      <c r="AG205" s="147" t="s">
        <v>160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>
      <c r="A206" s="154"/>
      <c r="B206" s="155"/>
      <c r="C206" s="193" t="s">
        <v>405</v>
      </c>
      <c r="D206" s="163"/>
      <c r="E206" s="164">
        <v>-0.36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160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>
      <c r="A207" s="154"/>
      <c r="B207" s="155"/>
      <c r="C207" s="193" t="s">
        <v>406</v>
      </c>
      <c r="D207" s="163"/>
      <c r="E207" s="164">
        <v>-2.8771200000000001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7"/>
      <c r="AA207" s="147"/>
      <c r="AB207" s="147"/>
      <c r="AC207" s="147"/>
      <c r="AD207" s="147"/>
      <c r="AE207" s="147"/>
      <c r="AF207" s="147"/>
      <c r="AG207" s="147" t="s">
        <v>160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>
      <c r="A208" s="176">
        <v>74</v>
      </c>
      <c r="B208" s="177" t="s">
        <v>407</v>
      </c>
      <c r="C208" s="192" t="s">
        <v>408</v>
      </c>
      <c r="D208" s="178" t="s">
        <v>141</v>
      </c>
      <c r="E208" s="179">
        <v>16.95</v>
      </c>
      <c r="F208" s="180"/>
      <c r="G208" s="181">
        <f>ROUND(E208*F208,2)</f>
        <v>0</v>
      </c>
      <c r="H208" s="159"/>
      <c r="I208" s="158">
        <f>ROUND(E208*H208,2)</f>
        <v>0</v>
      </c>
      <c r="J208" s="159"/>
      <c r="K208" s="158">
        <f>ROUND(E208*J208,2)</f>
        <v>0</v>
      </c>
      <c r="L208" s="158">
        <v>15</v>
      </c>
      <c r="M208" s="158">
        <f>G208*(1+L208/100)</f>
        <v>0</v>
      </c>
      <c r="N208" s="157">
        <v>3.3E-4</v>
      </c>
      <c r="O208" s="157">
        <f>ROUND(E208*N208,2)</f>
        <v>0.01</v>
      </c>
      <c r="P208" s="157">
        <v>2.198E-2</v>
      </c>
      <c r="Q208" s="157">
        <f>ROUND(E208*P208,2)</f>
        <v>0.37</v>
      </c>
      <c r="R208" s="158"/>
      <c r="S208" s="158" t="s">
        <v>142</v>
      </c>
      <c r="T208" s="158" t="s">
        <v>143</v>
      </c>
      <c r="U208" s="158">
        <v>0.32500000000000001</v>
      </c>
      <c r="V208" s="158">
        <f>ROUND(E208*U208,2)</f>
        <v>5.51</v>
      </c>
      <c r="W208" s="158"/>
      <c r="X208" s="158" t="s">
        <v>144</v>
      </c>
      <c r="Y208" s="158" t="s">
        <v>145</v>
      </c>
      <c r="Z208" s="147"/>
      <c r="AA208" s="147"/>
      <c r="AB208" s="147"/>
      <c r="AC208" s="147"/>
      <c r="AD208" s="147"/>
      <c r="AE208" s="147"/>
      <c r="AF208" s="147"/>
      <c r="AG208" s="147" t="s">
        <v>146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2">
      <c r="A209" s="154"/>
      <c r="B209" s="155"/>
      <c r="C209" s="193" t="s">
        <v>198</v>
      </c>
      <c r="D209" s="163"/>
      <c r="E209" s="164">
        <v>16.95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7"/>
      <c r="AA209" s="147"/>
      <c r="AB209" s="147"/>
      <c r="AC209" s="147"/>
      <c r="AD209" s="147"/>
      <c r="AE209" s="147"/>
      <c r="AF209" s="147"/>
      <c r="AG209" s="147" t="s">
        <v>160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>
      <c r="A210" s="176">
        <v>75</v>
      </c>
      <c r="B210" s="177" t="s">
        <v>409</v>
      </c>
      <c r="C210" s="192" t="s">
        <v>410</v>
      </c>
      <c r="D210" s="178" t="s">
        <v>158</v>
      </c>
      <c r="E210" s="179">
        <v>2.5649999999999999</v>
      </c>
      <c r="F210" s="180"/>
      <c r="G210" s="181">
        <f>ROUND(E210*F210,2)</f>
        <v>0</v>
      </c>
      <c r="H210" s="159"/>
      <c r="I210" s="158">
        <f>ROUND(E210*H210,2)</f>
        <v>0</v>
      </c>
      <c r="J210" s="159"/>
      <c r="K210" s="158">
        <f>ROUND(E210*J210,2)</f>
        <v>0</v>
      </c>
      <c r="L210" s="158">
        <v>15</v>
      </c>
      <c r="M210" s="158">
        <f>G210*(1+L210/100)</f>
        <v>0</v>
      </c>
      <c r="N210" s="157">
        <v>1.47E-3</v>
      </c>
      <c r="O210" s="157">
        <f>ROUND(E210*N210,2)</f>
        <v>0</v>
      </c>
      <c r="P210" s="157">
        <v>2.4</v>
      </c>
      <c r="Q210" s="157">
        <f>ROUND(E210*P210,2)</f>
        <v>6.16</v>
      </c>
      <c r="R210" s="158"/>
      <c r="S210" s="158" t="s">
        <v>142</v>
      </c>
      <c r="T210" s="158" t="s">
        <v>143</v>
      </c>
      <c r="U210" s="158">
        <v>8.5</v>
      </c>
      <c r="V210" s="158">
        <f>ROUND(E210*U210,2)</f>
        <v>21.8</v>
      </c>
      <c r="W210" s="158"/>
      <c r="X210" s="158" t="s">
        <v>144</v>
      </c>
      <c r="Y210" s="158" t="s">
        <v>145</v>
      </c>
      <c r="Z210" s="147"/>
      <c r="AA210" s="147"/>
      <c r="AB210" s="147"/>
      <c r="AC210" s="147"/>
      <c r="AD210" s="147"/>
      <c r="AE210" s="147"/>
      <c r="AF210" s="147"/>
      <c r="AG210" s="147" t="s">
        <v>146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2">
      <c r="A211" s="154"/>
      <c r="B211" s="155"/>
      <c r="C211" s="193" t="s">
        <v>411</v>
      </c>
      <c r="D211" s="163"/>
      <c r="E211" s="164">
        <v>2.5649999999999999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7"/>
      <c r="AA211" s="147"/>
      <c r="AB211" s="147"/>
      <c r="AC211" s="147"/>
      <c r="AD211" s="147"/>
      <c r="AE211" s="147"/>
      <c r="AF211" s="147"/>
      <c r="AG211" s="147" t="s">
        <v>160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>
      <c r="A212" s="176">
        <v>76</v>
      </c>
      <c r="B212" s="177" t="s">
        <v>412</v>
      </c>
      <c r="C212" s="192" t="s">
        <v>413</v>
      </c>
      <c r="D212" s="178" t="s">
        <v>158</v>
      </c>
      <c r="E212" s="179">
        <v>3.6598199999999999</v>
      </c>
      <c r="F212" s="180"/>
      <c r="G212" s="181">
        <f>ROUND(E212*F212,2)</f>
        <v>0</v>
      </c>
      <c r="H212" s="159"/>
      <c r="I212" s="158">
        <f>ROUND(E212*H212,2)</f>
        <v>0</v>
      </c>
      <c r="J212" s="159"/>
      <c r="K212" s="158">
        <f>ROUND(E212*J212,2)</f>
        <v>0</v>
      </c>
      <c r="L212" s="158">
        <v>15</v>
      </c>
      <c r="M212" s="158">
        <f>G212*(1+L212/100)</f>
        <v>0</v>
      </c>
      <c r="N212" s="157">
        <v>6.6600000000000001E-3</v>
      </c>
      <c r="O212" s="157">
        <f>ROUND(E212*N212,2)</f>
        <v>0.02</v>
      </c>
      <c r="P212" s="157">
        <v>2.4</v>
      </c>
      <c r="Q212" s="157">
        <f>ROUND(E212*P212,2)</f>
        <v>8.7799999999999994</v>
      </c>
      <c r="R212" s="158"/>
      <c r="S212" s="158" t="s">
        <v>142</v>
      </c>
      <c r="T212" s="158" t="s">
        <v>143</v>
      </c>
      <c r="U212" s="158">
        <v>6.72</v>
      </c>
      <c r="V212" s="158">
        <f>ROUND(E212*U212,2)</f>
        <v>24.59</v>
      </c>
      <c r="W212" s="158"/>
      <c r="X212" s="158" t="s">
        <v>144</v>
      </c>
      <c r="Y212" s="158" t="s">
        <v>145</v>
      </c>
      <c r="Z212" s="147"/>
      <c r="AA212" s="147"/>
      <c r="AB212" s="147"/>
      <c r="AC212" s="147"/>
      <c r="AD212" s="147"/>
      <c r="AE212" s="147"/>
      <c r="AF212" s="147"/>
      <c r="AG212" s="147" t="s">
        <v>146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2">
      <c r="A213" s="154"/>
      <c r="B213" s="155"/>
      <c r="C213" s="193" t="s">
        <v>414</v>
      </c>
      <c r="D213" s="163"/>
      <c r="E213" s="164">
        <v>0.61661999999999995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7"/>
      <c r="AA213" s="147"/>
      <c r="AB213" s="147"/>
      <c r="AC213" s="147"/>
      <c r="AD213" s="147"/>
      <c r="AE213" s="147"/>
      <c r="AF213" s="147"/>
      <c r="AG213" s="147" t="s">
        <v>160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>
      <c r="A214" s="154"/>
      <c r="B214" s="155"/>
      <c r="C214" s="193" t="s">
        <v>415</v>
      </c>
      <c r="D214" s="163"/>
      <c r="E214" s="164">
        <v>1.2767999999999999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7"/>
      <c r="AA214" s="147"/>
      <c r="AB214" s="147"/>
      <c r="AC214" s="147"/>
      <c r="AD214" s="147"/>
      <c r="AE214" s="147"/>
      <c r="AF214" s="147"/>
      <c r="AG214" s="147" t="s">
        <v>160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>
      <c r="A215" s="154"/>
      <c r="B215" s="155"/>
      <c r="C215" s="193" t="s">
        <v>416</v>
      </c>
      <c r="D215" s="163"/>
      <c r="E215" s="164">
        <v>1.5456000000000001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7"/>
      <c r="AA215" s="147"/>
      <c r="AB215" s="147"/>
      <c r="AC215" s="147"/>
      <c r="AD215" s="147"/>
      <c r="AE215" s="147"/>
      <c r="AF215" s="147"/>
      <c r="AG215" s="147" t="s">
        <v>160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>
      <c r="A216" s="154"/>
      <c r="B216" s="155"/>
      <c r="C216" s="193" t="s">
        <v>417</v>
      </c>
      <c r="D216" s="163"/>
      <c r="E216" s="164">
        <v>0.2208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7"/>
      <c r="AA216" s="147"/>
      <c r="AB216" s="147"/>
      <c r="AC216" s="147"/>
      <c r="AD216" s="147"/>
      <c r="AE216" s="147"/>
      <c r="AF216" s="147"/>
      <c r="AG216" s="147" t="s">
        <v>160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>
      <c r="A217" s="176">
        <v>77</v>
      </c>
      <c r="B217" s="177" t="s">
        <v>418</v>
      </c>
      <c r="C217" s="192" t="s">
        <v>419</v>
      </c>
      <c r="D217" s="178" t="s">
        <v>180</v>
      </c>
      <c r="E217" s="179">
        <v>0.55345</v>
      </c>
      <c r="F217" s="180"/>
      <c r="G217" s="181">
        <f>ROUND(E217*F217,2)</f>
        <v>0</v>
      </c>
      <c r="H217" s="159"/>
      <c r="I217" s="158">
        <f>ROUND(E217*H217,2)</f>
        <v>0</v>
      </c>
      <c r="J217" s="159"/>
      <c r="K217" s="158">
        <f>ROUND(E217*J217,2)</f>
        <v>0</v>
      </c>
      <c r="L217" s="158">
        <v>15</v>
      </c>
      <c r="M217" s="158">
        <f>G217*(1+L217/100)</f>
        <v>0</v>
      </c>
      <c r="N217" s="157">
        <v>3.746E-2</v>
      </c>
      <c r="O217" s="157">
        <f>ROUND(E217*N217,2)</f>
        <v>0.02</v>
      </c>
      <c r="P217" s="157">
        <v>1.258</v>
      </c>
      <c r="Q217" s="157">
        <f>ROUND(E217*P217,2)</f>
        <v>0.7</v>
      </c>
      <c r="R217" s="158"/>
      <c r="S217" s="158" t="s">
        <v>142</v>
      </c>
      <c r="T217" s="158" t="s">
        <v>143</v>
      </c>
      <c r="U217" s="158">
        <v>25.61</v>
      </c>
      <c r="V217" s="158">
        <f>ROUND(E217*U217,2)</f>
        <v>14.17</v>
      </c>
      <c r="W217" s="158"/>
      <c r="X217" s="158" t="s">
        <v>144</v>
      </c>
      <c r="Y217" s="158" t="s">
        <v>145</v>
      </c>
      <c r="Z217" s="147"/>
      <c r="AA217" s="147"/>
      <c r="AB217" s="147"/>
      <c r="AC217" s="147"/>
      <c r="AD217" s="147"/>
      <c r="AE217" s="147"/>
      <c r="AF217" s="147"/>
      <c r="AG217" s="147" t="s">
        <v>146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2">
      <c r="A218" s="154"/>
      <c r="B218" s="155"/>
      <c r="C218" s="193" t="s">
        <v>420</v>
      </c>
      <c r="D218" s="163"/>
      <c r="E218" s="164">
        <v>0.18304000000000001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7"/>
      <c r="AA218" s="147"/>
      <c r="AB218" s="147"/>
      <c r="AC218" s="147"/>
      <c r="AD218" s="147"/>
      <c r="AE218" s="147"/>
      <c r="AF218" s="147"/>
      <c r="AG218" s="147" t="s">
        <v>160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>
      <c r="A219" s="154"/>
      <c r="B219" s="155"/>
      <c r="C219" s="193" t="s">
        <v>421</v>
      </c>
      <c r="D219" s="163"/>
      <c r="E219" s="164">
        <v>2.886E-2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7"/>
      <c r="AA219" s="147"/>
      <c r="AB219" s="147"/>
      <c r="AC219" s="147"/>
      <c r="AD219" s="147"/>
      <c r="AE219" s="147"/>
      <c r="AF219" s="147"/>
      <c r="AG219" s="147" t="s">
        <v>160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>
      <c r="A220" s="154"/>
      <c r="B220" s="155"/>
      <c r="C220" s="193" t="s">
        <v>422</v>
      </c>
      <c r="D220" s="163"/>
      <c r="E220" s="164">
        <v>0.34155000000000002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7"/>
      <c r="AA220" s="147"/>
      <c r="AB220" s="147"/>
      <c r="AC220" s="147"/>
      <c r="AD220" s="147"/>
      <c r="AE220" s="147"/>
      <c r="AF220" s="147"/>
      <c r="AG220" s="147" t="s">
        <v>160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ht="24" outlineLevel="1">
      <c r="A221" s="176">
        <v>78</v>
      </c>
      <c r="B221" s="177" t="s">
        <v>423</v>
      </c>
      <c r="C221" s="192" t="s">
        <v>424</v>
      </c>
      <c r="D221" s="178" t="s">
        <v>158</v>
      </c>
      <c r="E221" s="179">
        <v>1.071</v>
      </c>
      <c r="F221" s="180"/>
      <c r="G221" s="181">
        <f>ROUND(E221*F221,2)</f>
        <v>0</v>
      </c>
      <c r="H221" s="159"/>
      <c r="I221" s="158">
        <f>ROUND(E221*H221,2)</f>
        <v>0</v>
      </c>
      <c r="J221" s="159"/>
      <c r="K221" s="158">
        <f>ROUND(E221*J221,2)</f>
        <v>0</v>
      </c>
      <c r="L221" s="158">
        <v>15</v>
      </c>
      <c r="M221" s="158">
        <f>G221*(1+L221/100)</f>
        <v>0</v>
      </c>
      <c r="N221" s="157">
        <v>0</v>
      </c>
      <c r="O221" s="157">
        <f>ROUND(E221*N221,2)</f>
        <v>0</v>
      </c>
      <c r="P221" s="157">
        <v>2.2000000000000002</v>
      </c>
      <c r="Q221" s="157">
        <f>ROUND(E221*P221,2)</f>
        <v>2.36</v>
      </c>
      <c r="R221" s="158"/>
      <c r="S221" s="158" t="s">
        <v>142</v>
      </c>
      <c r="T221" s="158" t="s">
        <v>143</v>
      </c>
      <c r="U221" s="158">
        <v>13.24</v>
      </c>
      <c r="V221" s="158">
        <f>ROUND(E221*U221,2)</f>
        <v>14.18</v>
      </c>
      <c r="W221" s="158"/>
      <c r="X221" s="158" t="s">
        <v>144</v>
      </c>
      <c r="Y221" s="158" t="s">
        <v>145</v>
      </c>
      <c r="Z221" s="147"/>
      <c r="AA221" s="147"/>
      <c r="AB221" s="147"/>
      <c r="AC221" s="147"/>
      <c r="AD221" s="147"/>
      <c r="AE221" s="147"/>
      <c r="AF221" s="147"/>
      <c r="AG221" s="147" t="s">
        <v>146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2">
      <c r="A222" s="154"/>
      <c r="B222" s="155"/>
      <c r="C222" s="193" t="s">
        <v>425</v>
      </c>
      <c r="D222" s="163"/>
      <c r="E222" s="164">
        <v>1.071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7"/>
      <c r="AA222" s="147"/>
      <c r="AB222" s="147"/>
      <c r="AC222" s="147"/>
      <c r="AD222" s="147"/>
      <c r="AE222" s="147"/>
      <c r="AF222" s="147"/>
      <c r="AG222" s="147" t="s">
        <v>160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ht="24" outlineLevel="1">
      <c r="A223" s="176">
        <v>79</v>
      </c>
      <c r="B223" s="177" t="s">
        <v>426</v>
      </c>
      <c r="C223" s="192" t="s">
        <v>427</v>
      </c>
      <c r="D223" s="178" t="s">
        <v>158</v>
      </c>
      <c r="E223" s="179">
        <v>1.0471200000000001</v>
      </c>
      <c r="F223" s="180"/>
      <c r="G223" s="181">
        <f>ROUND(E223*F223,2)</f>
        <v>0</v>
      </c>
      <c r="H223" s="159"/>
      <c r="I223" s="158">
        <f>ROUND(E223*H223,2)</f>
        <v>0</v>
      </c>
      <c r="J223" s="159"/>
      <c r="K223" s="158">
        <f>ROUND(E223*J223,2)</f>
        <v>0</v>
      </c>
      <c r="L223" s="158">
        <v>15</v>
      </c>
      <c r="M223" s="158">
        <f>G223*(1+L223/100)</f>
        <v>0</v>
      </c>
      <c r="N223" s="157">
        <v>0</v>
      </c>
      <c r="O223" s="157">
        <f>ROUND(E223*N223,2)</f>
        <v>0</v>
      </c>
      <c r="P223" s="157">
        <v>2.2000000000000002</v>
      </c>
      <c r="Q223" s="157">
        <f>ROUND(E223*P223,2)</f>
        <v>2.2999999999999998</v>
      </c>
      <c r="R223" s="158"/>
      <c r="S223" s="158" t="s">
        <v>142</v>
      </c>
      <c r="T223" s="158" t="s">
        <v>143</v>
      </c>
      <c r="U223" s="158">
        <v>9.07</v>
      </c>
      <c r="V223" s="158">
        <f>ROUND(E223*U223,2)</f>
        <v>9.5</v>
      </c>
      <c r="W223" s="158"/>
      <c r="X223" s="158" t="s">
        <v>144</v>
      </c>
      <c r="Y223" s="158" t="s">
        <v>145</v>
      </c>
      <c r="Z223" s="147"/>
      <c r="AA223" s="147"/>
      <c r="AB223" s="147"/>
      <c r="AC223" s="147"/>
      <c r="AD223" s="147"/>
      <c r="AE223" s="147"/>
      <c r="AF223" s="147"/>
      <c r="AG223" s="147" t="s">
        <v>146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2">
      <c r="A224" s="154"/>
      <c r="B224" s="155"/>
      <c r="C224" s="193" t="s">
        <v>428</v>
      </c>
      <c r="D224" s="163"/>
      <c r="E224" s="164">
        <v>0.44352000000000003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7"/>
      <c r="AA224" s="147"/>
      <c r="AB224" s="147"/>
      <c r="AC224" s="147"/>
      <c r="AD224" s="147"/>
      <c r="AE224" s="147"/>
      <c r="AF224" s="147"/>
      <c r="AG224" s="147" t="s">
        <v>160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>
      <c r="A225" s="154"/>
      <c r="B225" s="155"/>
      <c r="C225" s="193" t="s">
        <v>429</v>
      </c>
      <c r="D225" s="163"/>
      <c r="E225" s="164">
        <v>0.1434</v>
      </c>
      <c r="F225" s="158"/>
      <c r="G225" s="15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7"/>
      <c r="AA225" s="147"/>
      <c r="AB225" s="147"/>
      <c r="AC225" s="147"/>
      <c r="AD225" s="147"/>
      <c r="AE225" s="147"/>
      <c r="AF225" s="147"/>
      <c r="AG225" s="147" t="s">
        <v>160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>
      <c r="A226" s="154"/>
      <c r="B226" s="155"/>
      <c r="C226" s="195" t="s">
        <v>430</v>
      </c>
      <c r="D226" s="165"/>
      <c r="E226" s="166">
        <v>0.58692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7"/>
      <c r="AA226" s="147"/>
      <c r="AB226" s="147"/>
      <c r="AC226" s="147"/>
      <c r="AD226" s="147"/>
      <c r="AE226" s="147"/>
      <c r="AF226" s="147"/>
      <c r="AG226" s="147" t="s">
        <v>160</v>
      </c>
      <c r="AH226" s="147">
        <v>1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>
      <c r="A227" s="154"/>
      <c r="B227" s="155"/>
      <c r="C227" s="193" t="s">
        <v>431</v>
      </c>
      <c r="D227" s="163"/>
      <c r="E227" s="164">
        <v>0.31680000000000003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7"/>
      <c r="AA227" s="147"/>
      <c r="AB227" s="147"/>
      <c r="AC227" s="147"/>
      <c r="AD227" s="147"/>
      <c r="AE227" s="147"/>
      <c r="AF227" s="147"/>
      <c r="AG227" s="147" t="s">
        <v>160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>
      <c r="A228" s="154"/>
      <c r="B228" s="155"/>
      <c r="C228" s="193" t="s">
        <v>429</v>
      </c>
      <c r="D228" s="163"/>
      <c r="E228" s="164">
        <v>0.1434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7"/>
      <c r="AA228" s="147"/>
      <c r="AB228" s="147"/>
      <c r="AC228" s="147"/>
      <c r="AD228" s="147"/>
      <c r="AE228" s="147"/>
      <c r="AF228" s="147"/>
      <c r="AG228" s="147" t="s">
        <v>160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ht="24" outlineLevel="1">
      <c r="A229" s="176">
        <v>80</v>
      </c>
      <c r="B229" s="177" t="s">
        <v>432</v>
      </c>
      <c r="C229" s="192" t="s">
        <v>433</v>
      </c>
      <c r="D229" s="178" t="s">
        <v>158</v>
      </c>
      <c r="E229" s="179">
        <v>0.58692</v>
      </c>
      <c r="F229" s="180"/>
      <c r="G229" s="181">
        <f>ROUND(E229*F229,2)</f>
        <v>0</v>
      </c>
      <c r="H229" s="159"/>
      <c r="I229" s="158">
        <f>ROUND(E229*H229,2)</f>
        <v>0</v>
      </c>
      <c r="J229" s="159"/>
      <c r="K229" s="158">
        <f>ROUND(E229*J229,2)</f>
        <v>0</v>
      </c>
      <c r="L229" s="158">
        <v>15</v>
      </c>
      <c r="M229" s="158">
        <f>G229*(1+L229/100)</f>
        <v>0</v>
      </c>
      <c r="N229" s="157">
        <v>0</v>
      </c>
      <c r="O229" s="157">
        <f>ROUND(E229*N229,2)</f>
        <v>0</v>
      </c>
      <c r="P229" s="157">
        <v>0</v>
      </c>
      <c r="Q229" s="157">
        <f>ROUND(E229*P229,2)</f>
        <v>0</v>
      </c>
      <c r="R229" s="158"/>
      <c r="S229" s="158" t="s">
        <v>142</v>
      </c>
      <c r="T229" s="158" t="s">
        <v>143</v>
      </c>
      <c r="U229" s="158">
        <v>4.0289999999999999</v>
      </c>
      <c r="V229" s="158">
        <f>ROUND(E229*U229,2)</f>
        <v>2.36</v>
      </c>
      <c r="W229" s="158"/>
      <c r="X229" s="158" t="s">
        <v>144</v>
      </c>
      <c r="Y229" s="158" t="s">
        <v>145</v>
      </c>
      <c r="Z229" s="147"/>
      <c r="AA229" s="147"/>
      <c r="AB229" s="147"/>
      <c r="AC229" s="147"/>
      <c r="AD229" s="147"/>
      <c r="AE229" s="147"/>
      <c r="AF229" s="147"/>
      <c r="AG229" s="147" t="s">
        <v>146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2">
      <c r="A230" s="154"/>
      <c r="B230" s="155"/>
      <c r="C230" s="193" t="s">
        <v>428</v>
      </c>
      <c r="D230" s="163"/>
      <c r="E230" s="164">
        <v>0.44352000000000003</v>
      </c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58"/>
      <c r="Z230" s="147"/>
      <c r="AA230" s="147"/>
      <c r="AB230" s="147"/>
      <c r="AC230" s="147"/>
      <c r="AD230" s="147"/>
      <c r="AE230" s="147"/>
      <c r="AF230" s="147"/>
      <c r="AG230" s="147" t="s">
        <v>160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3">
      <c r="A231" s="154"/>
      <c r="B231" s="155"/>
      <c r="C231" s="193" t="s">
        <v>429</v>
      </c>
      <c r="D231" s="163"/>
      <c r="E231" s="164">
        <v>0.1434</v>
      </c>
      <c r="F231" s="158"/>
      <c r="G231" s="158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58"/>
      <c r="Z231" s="147"/>
      <c r="AA231" s="147"/>
      <c r="AB231" s="147"/>
      <c r="AC231" s="147"/>
      <c r="AD231" s="147"/>
      <c r="AE231" s="147"/>
      <c r="AF231" s="147"/>
      <c r="AG231" s="147" t="s">
        <v>160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>
      <c r="A232" s="176">
        <v>81</v>
      </c>
      <c r="B232" s="177" t="s">
        <v>434</v>
      </c>
      <c r="C232" s="192" t="s">
        <v>435</v>
      </c>
      <c r="D232" s="178" t="s">
        <v>141</v>
      </c>
      <c r="E232" s="179">
        <v>12.55</v>
      </c>
      <c r="F232" s="180"/>
      <c r="G232" s="181">
        <f>ROUND(E232*F232,2)</f>
        <v>0</v>
      </c>
      <c r="H232" s="159"/>
      <c r="I232" s="158">
        <f>ROUND(E232*H232,2)</f>
        <v>0</v>
      </c>
      <c r="J232" s="159"/>
      <c r="K232" s="158">
        <f>ROUND(E232*J232,2)</f>
        <v>0</v>
      </c>
      <c r="L232" s="158">
        <v>15</v>
      </c>
      <c r="M232" s="158">
        <f>G232*(1+L232/100)</f>
        <v>0</v>
      </c>
      <c r="N232" s="157">
        <v>0</v>
      </c>
      <c r="O232" s="157">
        <f>ROUND(E232*N232,2)</f>
        <v>0</v>
      </c>
      <c r="P232" s="157">
        <v>1.26E-2</v>
      </c>
      <c r="Q232" s="157">
        <f>ROUND(E232*P232,2)</f>
        <v>0.16</v>
      </c>
      <c r="R232" s="158"/>
      <c r="S232" s="158" t="s">
        <v>142</v>
      </c>
      <c r="T232" s="158" t="s">
        <v>143</v>
      </c>
      <c r="U232" s="158">
        <v>0.33</v>
      </c>
      <c r="V232" s="158">
        <f>ROUND(E232*U232,2)</f>
        <v>4.1399999999999997</v>
      </c>
      <c r="W232" s="158"/>
      <c r="X232" s="158" t="s">
        <v>144</v>
      </c>
      <c r="Y232" s="158" t="s">
        <v>145</v>
      </c>
      <c r="Z232" s="147"/>
      <c r="AA232" s="147"/>
      <c r="AB232" s="147"/>
      <c r="AC232" s="147"/>
      <c r="AD232" s="147"/>
      <c r="AE232" s="147"/>
      <c r="AF232" s="147"/>
      <c r="AG232" s="147" t="s">
        <v>146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2">
      <c r="A233" s="154"/>
      <c r="B233" s="155"/>
      <c r="C233" s="193" t="s">
        <v>436</v>
      </c>
      <c r="D233" s="163"/>
      <c r="E233" s="164">
        <v>2.4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7"/>
      <c r="AA233" s="147"/>
      <c r="AB233" s="147"/>
      <c r="AC233" s="147"/>
      <c r="AD233" s="147"/>
      <c r="AE233" s="147"/>
      <c r="AF233" s="147"/>
      <c r="AG233" s="147" t="s">
        <v>160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>
      <c r="A234" s="154"/>
      <c r="B234" s="155"/>
      <c r="C234" s="193" t="s">
        <v>437</v>
      </c>
      <c r="D234" s="163"/>
      <c r="E234" s="164">
        <v>10.15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7"/>
      <c r="AA234" s="147"/>
      <c r="AB234" s="147"/>
      <c r="AC234" s="147"/>
      <c r="AD234" s="147"/>
      <c r="AE234" s="147"/>
      <c r="AF234" s="147"/>
      <c r="AG234" s="147" t="s">
        <v>160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ht="24" outlineLevel="1">
      <c r="A235" s="176">
        <v>82</v>
      </c>
      <c r="B235" s="177" t="s">
        <v>438</v>
      </c>
      <c r="C235" s="192" t="s">
        <v>439</v>
      </c>
      <c r="D235" s="178" t="s">
        <v>141</v>
      </c>
      <c r="E235" s="179">
        <v>15.3</v>
      </c>
      <c r="F235" s="180"/>
      <c r="G235" s="181">
        <f>ROUND(E235*F235,2)</f>
        <v>0</v>
      </c>
      <c r="H235" s="159"/>
      <c r="I235" s="158">
        <f>ROUND(E235*H235,2)</f>
        <v>0</v>
      </c>
      <c r="J235" s="159"/>
      <c r="K235" s="158">
        <f>ROUND(E235*J235,2)</f>
        <v>0</v>
      </c>
      <c r="L235" s="158">
        <v>15</v>
      </c>
      <c r="M235" s="158">
        <f>G235*(1+L235/100)</f>
        <v>0</v>
      </c>
      <c r="N235" s="157">
        <v>0</v>
      </c>
      <c r="O235" s="157">
        <f>ROUND(E235*N235,2)</f>
        <v>0</v>
      </c>
      <c r="P235" s="157">
        <v>7.0000000000000007E-2</v>
      </c>
      <c r="Q235" s="157">
        <f>ROUND(E235*P235,2)</f>
        <v>1.07</v>
      </c>
      <c r="R235" s="158"/>
      <c r="S235" s="158" t="s">
        <v>142</v>
      </c>
      <c r="T235" s="158" t="s">
        <v>143</v>
      </c>
      <c r="U235" s="158">
        <v>0.42</v>
      </c>
      <c r="V235" s="158">
        <f>ROUND(E235*U235,2)</f>
        <v>6.43</v>
      </c>
      <c r="W235" s="158"/>
      <c r="X235" s="158" t="s">
        <v>144</v>
      </c>
      <c r="Y235" s="158" t="s">
        <v>145</v>
      </c>
      <c r="Z235" s="147"/>
      <c r="AA235" s="147"/>
      <c r="AB235" s="147"/>
      <c r="AC235" s="147"/>
      <c r="AD235" s="147"/>
      <c r="AE235" s="147"/>
      <c r="AF235" s="147"/>
      <c r="AG235" s="147" t="s">
        <v>146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2">
      <c r="A236" s="154"/>
      <c r="B236" s="155"/>
      <c r="C236" s="193" t="s">
        <v>440</v>
      </c>
      <c r="D236" s="163"/>
      <c r="E236" s="164">
        <v>15.3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7"/>
      <c r="AA236" s="147"/>
      <c r="AB236" s="147"/>
      <c r="AC236" s="147"/>
      <c r="AD236" s="147"/>
      <c r="AE236" s="147"/>
      <c r="AF236" s="147"/>
      <c r="AG236" s="147" t="s">
        <v>160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>
      <c r="A237" s="176">
        <v>83</v>
      </c>
      <c r="B237" s="177" t="s">
        <v>441</v>
      </c>
      <c r="C237" s="192" t="s">
        <v>442</v>
      </c>
      <c r="D237" s="178" t="s">
        <v>151</v>
      </c>
      <c r="E237" s="179">
        <v>18</v>
      </c>
      <c r="F237" s="180"/>
      <c r="G237" s="181">
        <f>ROUND(E237*F237,2)</f>
        <v>0</v>
      </c>
      <c r="H237" s="159"/>
      <c r="I237" s="158">
        <f>ROUND(E237*H237,2)</f>
        <v>0</v>
      </c>
      <c r="J237" s="159"/>
      <c r="K237" s="158">
        <f>ROUND(E237*J237,2)</f>
        <v>0</v>
      </c>
      <c r="L237" s="158">
        <v>15</v>
      </c>
      <c r="M237" s="158">
        <f>G237*(1+L237/100)</f>
        <v>0</v>
      </c>
      <c r="N237" s="157">
        <v>0</v>
      </c>
      <c r="O237" s="157">
        <f>ROUND(E237*N237,2)</f>
        <v>0</v>
      </c>
      <c r="P237" s="157">
        <v>8.2400000000000008E-3</v>
      </c>
      <c r="Q237" s="157">
        <f>ROUND(E237*P237,2)</f>
        <v>0.15</v>
      </c>
      <c r="R237" s="158"/>
      <c r="S237" s="158" t="s">
        <v>142</v>
      </c>
      <c r="T237" s="158" t="s">
        <v>143</v>
      </c>
      <c r="U237" s="158">
        <v>0.09</v>
      </c>
      <c r="V237" s="158">
        <f>ROUND(E237*U237,2)</f>
        <v>1.62</v>
      </c>
      <c r="W237" s="158"/>
      <c r="X237" s="158" t="s">
        <v>144</v>
      </c>
      <c r="Y237" s="158" t="s">
        <v>145</v>
      </c>
      <c r="Z237" s="147"/>
      <c r="AA237" s="147"/>
      <c r="AB237" s="147"/>
      <c r="AC237" s="147"/>
      <c r="AD237" s="147"/>
      <c r="AE237" s="147"/>
      <c r="AF237" s="147"/>
      <c r="AG237" s="147" t="s">
        <v>146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2">
      <c r="A238" s="154"/>
      <c r="B238" s="155"/>
      <c r="C238" s="193" t="s">
        <v>443</v>
      </c>
      <c r="D238" s="163"/>
      <c r="E238" s="164">
        <v>18</v>
      </c>
      <c r="F238" s="158"/>
      <c r="G238" s="158"/>
      <c r="H238" s="158"/>
      <c r="I238" s="158"/>
      <c r="J238" s="158"/>
      <c r="K238" s="158"/>
      <c r="L238" s="158"/>
      <c r="M238" s="158"/>
      <c r="N238" s="157"/>
      <c r="O238" s="157"/>
      <c r="P238" s="157"/>
      <c r="Q238" s="157"/>
      <c r="R238" s="158"/>
      <c r="S238" s="158"/>
      <c r="T238" s="158"/>
      <c r="U238" s="158"/>
      <c r="V238" s="158"/>
      <c r="W238" s="158"/>
      <c r="X238" s="158"/>
      <c r="Y238" s="158"/>
      <c r="Z238" s="147"/>
      <c r="AA238" s="147"/>
      <c r="AB238" s="147"/>
      <c r="AC238" s="147"/>
      <c r="AD238" s="147"/>
      <c r="AE238" s="147"/>
      <c r="AF238" s="147"/>
      <c r="AG238" s="147" t="s">
        <v>160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>
      <c r="A239" s="176">
        <v>84</v>
      </c>
      <c r="B239" s="177" t="s">
        <v>444</v>
      </c>
      <c r="C239" s="192" t="s">
        <v>445</v>
      </c>
      <c r="D239" s="178" t="s">
        <v>265</v>
      </c>
      <c r="E239" s="179">
        <v>3</v>
      </c>
      <c r="F239" s="180"/>
      <c r="G239" s="181">
        <f>ROUND(E239*F239,2)</f>
        <v>0</v>
      </c>
      <c r="H239" s="159"/>
      <c r="I239" s="158">
        <f>ROUND(E239*H239,2)</f>
        <v>0</v>
      </c>
      <c r="J239" s="159"/>
      <c r="K239" s="158">
        <f>ROUND(E239*J239,2)</f>
        <v>0</v>
      </c>
      <c r="L239" s="158">
        <v>15</v>
      </c>
      <c r="M239" s="158">
        <f>G239*(1+L239/100)</f>
        <v>0</v>
      </c>
      <c r="N239" s="157">
        <v>0</v>
      </c>
      <c r="O239" s="157">
        <f>ROUND(E239*N239,2)</f>
        <v>0</v>
      </c>
      <c r="P239" s="157">
        <v>0</v>
      </c>
      <c r="Q239" s="157">
        <f>ROUND(E239*P239,2)</f>
        <v>0</v>
      </c>
      <c r="R239" s="158"/>
      <c r="S239" s="158" t="s">
        <v>142</v>
      </c>
      <c r="T239" s="158" t="s">
        <v>143</v>
      </c>
      <c r="U239" s="158">
        <v>0.05</v>
      </c>
      <c r="V239" s="158">
        <f>ROUND(E239*U239,2)</f>
        <v>0.15</v>
      </c>
      <c r="W239" s="158"/>
      <c r="X239" s="158" t="s">
        <v>144</v>
      </c>
      <c r="Y239" s="158" t="s">
        <v>145</v>
      </c>
      <c r="Z239" s="147"/>
      <c r="AA239" s="147"/>
      <c r="AB239" s="147"/>
      <c r="AC239" s="147"/>
      <c r="AD239" s="147"/>
      <c r="AE239" s="147"/>
      <c r="AF239" s="147"/>
      <c r="AG239" s="147" t="s">
        <v>146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2">
      <c r="A240" s="154"/>
      <c r="B240" s="155"/>
      <c r="C240" s="193" t="s">
        <v>353</v>
      </c>
      <c r="D240" s="163"/>
      <c r="E240" s="164">
        <v>3</v>
      </c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7"/>
      <c r="AA240" s="147"/>
      <c r="AB240" s="147"/>
      <c r="AC240" s="147"/>
      <c r="AD240" s="147"/>
      <c r="AE240" s="147"/>
      <c r="AF240" s="147"/>
      <c r="AG240" s="147" t="s">
        <v>160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>
      <c r="A241" s="176">
        <v>85</v>
      </c>
      <c r="B241" s="177" t="s">
        <v>446</v>
      </c>
      <c r="C241" s="192" t="s">
        <v>447</v>
      </c>
      <c r="D241" s="178" t="s">
        <v>141</v>
      </c>
      <c r="E241" s="179">
        <v>4.8</v>
      </c>
      <c r="F241" s="180"/>
      <c r="G241" s="181">
        <f>ROUND(E241*F241,2)</f>
        <v>0</v>
      </c>
      <c r="H241" s="159"/>
      <c r="I241" s="158">
        <f>ROUND(E241*H241,2)</f>
        <v>0</v>
      </c>
      <c r="J241" s="159"/>
      <c r="K241" s="158">
        <f>ROUND(E241*J241,2)</f>
        <v>0</v>
      </c>
      <c r="L241" s="158">
        <v>15</v>
      </c>
      <c r="M241" s="158">
        <f>G241*(1+L241/100)</f>
        <v>0</v>
      </c>
      <c r="N241" s="157">
        <v>1.17E-3</v>
      </c>
      <c r="O241" s="157">
        <f>ROUND(E241*N241,2)</f>
        <v>0.01</v>
      </c>
      <c r="P241" s="157">
        <v>7.5999999999999998E-2</v>
      </c>
      <c r="Q241" s="157">
        <f>ROUND(E241*P241,2)</f>
        <v>0.36</v>
      </c>
      <c r="R241" s="158"/>
      <c r="S241" s="158" t="s">
        <v>142</v>
      </c>
      <c r="T241" s="158" t="s">
        <v>143</v>
      </c>
      <c r="U241" s="158">
        <v>0.93899999999999995</v>
      </c>
      <c r="V241" s="158">
        <f>ROUND(E241*U241,2)</f>
        <v>4.51</v>
      </c>
      <c r="W241" s="158"/>
      <c r="X241" s="158" t="s">
        <v>144</v>
      </c>
      <c r="Y241" s="158" t="s">
        <v>145</v>
      </c>
      <c r="Z241" s="147"/>
      <c r="AA241" s="147"/>
      <c r="AB241" s="147"/>
      <c r="AC241" s="147"/>
      <c r="AD241" s="147"/>
      <c r="AE241" s="147"/>
      <c r="AF241" s="147"/>
      <c r="AG241" s="147" t="s">
        <v>146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2">
      <c r="A242" s="154"/>
      <c r="B242" s="155"/>
      <c r="C242" s="193" t="s">
        <v>448</v>
      </c>
      <c r="D242" s="163"/>
      <c r="E242" s="164">
        <v>4.8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7"/>
      <c r="AA242" s="147"/>
      <c r="AB242" s="147"/>
      <c r="AC242" s="147"/>
      <c r="AD242" s="147"/>
      <c r="AE242" s="147"/>
      <c r="AF242" s="147"/>
      <c r="AG242" s="147" t="s">
        <v>160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>
      <c r="A243" s="176">
        <v>86</v>
      </c>
      <c r="B243" s="177" t="s">
        <v>449</v>
      </c>
      <c r="C243" s="192" t="s">
        <v>450</v>
      </c>
      <c r="D243" s="178" t="s">
        <v>151</v>
      </c>
      <c r="E243" s="179">
        <v>2.2000000000000002</v>
      </c>
      <c r="F243" s="180"/>
      <c r="G243" s="181">
        <f>ROUND(E243*F243,2)</f>
        <v>0</v>
      </c>
      <c r="H243" s="159"/>
      <c r="I243" s="158">
        <f>ROUND(E243*H243,2)</f>
        <v>0</v>
      </c>
      <c r="J243" s="159"/>
      <c r="K243" s="158">
        <f>ROUND(E243*J243,2)</f>
        <v>0</v>
      </c>
      <c r="L243" s="158">
        <v>15</v>
      </c>
      <c r="M243" s="158">
        <f>G243*(1+L243/100)</f>
        <v>0</v>
      </c>
      <c r="N243" s="157">
        <v>0</v>
      </c>
      <c r="O243" s="157">
        <f>ROUND(E243*N243,2)</f>
        <v>0</v>
      </c>
      <c r="P243" s="157">
        <v>4.6000000000000001E-4</v>
      </c>
      <c r="Q243" s="157">
        <f>ROUND(E243*P243,2)</f>
        <v>0</v>
      </c>
      <c r="R243" s="158"/>
      <c r="S243" s="158" t="s">
        <v>142</v>
      </c>
      <c r="T243" s="158" t="s">
        <v>143</v>
      </c>
      <c r="U243" s="158">
        <v>3.24</v>
      </c>
      <c r="V243" s="158">
        <f>ROUND(E243*U243,2)</f>
        <v>7.13</v>
      </c>
      <c r="W243" s="158"/>
      <c r="X243" s="158" t="s">
        <v>144</v>
      </c>
      <c r="Y243" s="158" t="s">
        <v>145</v>
      </c>
      <c r="Z243" s="147"/>
      <c r="AA243" s="147"/>
      <c r="AB243" s="147"/>
      <c r="AC243" s="147"/>
      <c r="AD243" s="147"/>
      <c r="AE243" s="147"/>
      <c r="AF243" s="147"/>
      <c r="AG243" s="147" t="s">
        <v>146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2">
      <c r="A244" s="154"/>
      <c r="B244" s="155"/>
      <c r="C244" s="193" t="s">
        <v>451</v>
      </c>
      <c r="D244" s="163"/>
      <c r="E244" s="164">
        <v>2.2000000000000002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7"/>
      <c r="AA244" s="147"/>
      <c r="AB244" s="147"/>
      <c r="AC244" s="147"/>
      <c r="AD244" s="147"/>
      <c r="AE244" s="147"/>
      <c r="AF244" s="147"/>
      <c r="AG244" s="147" t="s">
        <v>160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>
      <c r="A245" s="182">
        <v>87</v>
      </c>
      <c r="B245" s="183" t="s">
        <v>452</v>
      </c>
      <c r="C245" s="191" t="s">
        <v>453</v>
      </c>
      <c r="D245" s="184" t="s">
        <v>151</v>
      </c>
      <c r="E245" s="185">
        <v>2.4</v>
      </c>
      <c r="F245" s="186"/>
      <c r="G245" s="187">
        <f>ROUND(E245*F245,2)</f>
        <v>0</v>
      </c>
      <c r="H245" s="159"/>
      <c r="I245" s="158">
        <f>ROUND(E245*H245,2)</f>
        <v>0</v>
      </c>
      <c r="J245" s="159"/>
      <c r="K245" s="158">
        <f>ROUND(E245*J245,2)</f>
        <v>0</v>
      </c>
      <c r="L245" s="158">
        <v>15</v>
      </c>
      <c r="M245" s="158">
        <f>G245*(1+L245/100)</f>
        <v>0</v>
      </c>
      <c r="N245" s="157">
        <v>0</v>
      </c>
      <c r="O245" s="157">
        <f>ROUND(E245*N245,2)</f>
        <v>0</v>
      </c>
      <c r="P245" s="157">
        <v>4.6000000000000001E-4</v>
      </c>
      <c r="Q245" s="157">
        <f>ROUND(E245*P245,2)</f>
        <v>0</v>
      </c>
      <c r="R245" s="158"/>
      <c r="S245" s="158" t="s">
        <v>142</v>
      </c>
      <c r="T245" s="158" t="s">
        <v>143</v>
      </c>
      <c r="U245" s="158">
        <v>1</v>
      </c>
      <c r="V245" s="158">
        <f>ROUND(E245*U245,2)</f>
        <v>2.4</v>
      </c>
      <c r="W245" s="158"/>
      <c r="X245" s="158" t="s">
        <v>144</v>
      </c>
      <c r="Y245" s="158" t="s">
        <v>145</v>
      </c>
      <c r="Z245" s="147"/>
      <c r="AA245" s="147"/>
      <c r="AB245" s="147"/>
      <c r="AC245" s="147"/>
      <c r="AD245" s="147"/>
      <c r="AE245" s="147"/>
      <c r="AF245" s="147"/>
      <c r="AG245" s="147" t="s">
        <v>146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>
      <c r="A246" s="176">
        <v>88</v>
      </c>
      <c r="B246" s="177" t="s">
        <v>454</v>
      </c>
      <c r="C246" s="192" t="s">
        <v>455</v>
      </c>
      <c r="D246" s="178" t="s">
        <v>151</v>
      </c>
      <c r="E246" s="179">
        <v>7.2</v>
      </c>
      <c r="F246" s="180"/>
      <c r="G246" s="181">
        <f>ROUND(E246*F246,2)</f>
        <v>0</v>
      </c>
      <c r="H246" s="159"/>
      <c r="I246" s="158">
        <f>ROUND(E246*H246,2)</f>
        <v>0</v>
      </c>
      <c r="J246" s="159"/>
      <c r="K246" s="158">
        <f>ROUND(E246*J246,2)</f>
        <v>0</v>
      </c>
      <c r="L246" s="158">
        <v>15</v>
      </c>
      <c r="M246" s="158">
        <f>G246*(1+L246/100)</f>
        <v>0</v>
      </c>
      <c r="N246" s="157">
        <v>0</v>
      </c>
      <c r="O246" s="157">
        <f>ROUND(E246*N246,2)</f>
        <v>0</v>
      </c>
      <c r="P246" s="157">
        <v>4.6000000000000001E-4</v>
      </c>
      <c r="Q246" s="157">
        <f>ROUND(E246*P246,2)</f>
        <v>0</v>
      </c>
      <c r="R246" s="158"/>
      <c r="S246" s="158" t="s">
        <v>142</v>
      </c>
      <c r="T246" s="158" t="s">
        <v>143</v>
      </c>
      <c r="U246" s="158">
        <v>3.5</v>
      </c>
      <c r="V246" s="158">
        <f>ROUND(E246*U246,2)</f>
        <v>25.2</v>
      </c>
      <c r="W246" s="158"/>
      <c r="X246" s="158" t="s">
        <v>144</v>
      </c>
      <c r="Y246" s="158" t="s">
        <v>145</v>
      </c>
      <c r="Z246" s="147"/>
      <c r="AA246" s="147"/>
      <c r="AB246" s="147"/>
      <c r="AC246" s="147"/>
      <c r="AD246" s="147"/>
      <c r="AE246" s="147"/>
      <c r="AF246" s="147"/>
      <c r="AG246" s="147" t="s">
        <v>146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2">
      <c r="A247" s="154"/>
      <c r="B247" s="155"/>
      <c r="C247" s="193" t="s">
        <v>456</v>
      </c>
      <c r="D247" s="163"/>
      <c r="E247" s="164">
        <v>7.2</v>
      </c>
      <c r="F247" s="158"/>
      <c r="G247" s="158"/>
      <c r="H247" s="158"/>
      <c r="I247" s="158"/>
      <c r="J247" s="158"/>
      <c r="K247" s="158"/>
      <c r="L247" s="158"/>
      <c r="M247" s="158"/>
      <c r="N247" s="157"/>
      <c r="O247" s="157"/>
      <c r="P247" s="157"/>
      <c r="Q247" s="157"/>
      <c r="R247" s="158"/>
      <c r="S247" s="158"/>
      <c r="T247" s="158"/>
      <c r="U247" s="158"/>
      <c r="V247" s="158"/>
      <c r="W247" s="158"/>
      <c r="X247" s="158"/>
      <c r="Y247" s="158"/>
      <c r="Z247" s="147"/>
      <c r="AA247" s="147"/>
      <c r="AB247" s="147"/>
      <c r="AC247" s="147"/>
      <c r="AD247" s="147"/>
      <c r="AE247" s="147"/>
      <c r="AF247" s="147"/>
      <c r="AG247" s="147" t="s">
        <v>160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>
      <c r="A248" s="176">
        <v>89</v>
      </c>
      <c r="B248" s="177" t="s">
        <v>457</v>
      </c>
      <c r="C248" s="192" t="s">
        <v>458</v>
      </c>
      <c r="D248" s="178" t="s">
        <v>265</v>
      </c>
      <c r="E248" s="179">
        <v>2</v>
      </c>
      <c r="F248" s="180"/>
      <c r="G248" s="181">
        <f>ROUND(E248*F248,2)</f>
        <v>0</v>
      </c>
      <c r="H248" s="159"/>
      <c r="I248" s="158">
        <f>ROUND(E248*H248,2)</f>
        <v>0</v>
      </c>
      <c r="J248" s="159"/>
      <c r="K248" s="158">
        <f>ROUND(E248*J248,2)</f>
        <v>0</v>
      </c>
      <c r="L248" s="158">
        <v>15</v>
      </c>
      <c r="M248" s="158">
        <f>G248*(1+L248/100)</f>
        <v>0</v>
      </c>
      <c r="N248" s="157">
        <v>1.33E-3</v>
      </c>
      <c r="O248" s="157">
        <f>ROUND(E248*N248,2)</f>
        <v>0</v>
      </c>
      <c r="P248" s="157">
        <v>0.20699999999999999</v>
      </c>
      <c r="Q248" s="157">
        <f>ROUND(E248*P248,2)</f>
        <v>0.41</v>
      </c>
      <c r="R248" s="158"/>
      <c r="S248" s="158" t="s">
        <v>142</v>
      </c>
      <c r="T248" s="158" t="s">
        <v>143</v>
      </c>
      <c r="U248" s="158">
        <v>1.54</v>
      </c>
      <c r="V248" s="158">
        <f>ROUND(E248*U248,2)</f>
        <v>3.08</v>
      </c>
      <c r="W248" s="158"/>
      <c r="X248" s="158" t="s">
        <v>144</v>
      </c>
      <c r="Y248" s="158" t="s">
        <v>145</v>
      </c>
      <c r="Z248" s="147"/>
      <c r="AA248" s="147"/>
      <c r="AB248" s="147"/>
      <c r="AC248" s="147"/>
      <c r="AD248" s="147"/>
      <c r="AE248" s="147"/>
      <c r="AF248" s="147"/>
      <c r="AG248" s="147" t="s">
        <v>146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2">
      <c r="A249" s="154"/>
      <c r="B249" s="155"/>
      <c r="C249" s="193" t="s">
        <v>459</v>
      </c>
      <c r="D249" s="163"/>
      <c r="E249" s="164">
        <v>1</v>
      </c>
      <c r="F249" s="158"/>
      <c r="G249" s="158"/>
      <c r="H249" s="158"/>
      <c r="I249" s="158"/>
      <c r="J249" s="158"/>
      <c r="K249" s="158"/>
      <c r="L249" s="158"/>
      <c r="M249" s="158"/>
      <c r="N249" s="157"/>
      <c r="O249" s="157"/>
      <c r="P249" s="157"/>
      <c r="Q249" s="157"/>
      <c r="R249" s="158"/>
      <c r="S249" s="158"/>
      <c r="T249" s="158"/>
      <c r="U249" s="158"/>
      <c r="V249" s="158"/>
      <c r="W249" s="158"/>
      <c r="X249" s="158"/>
      <c r="Y249" s="158"/>
      <c r="Z249" s="147"/>
      <c r="AA249" s="147"/>
      <c r="AB249" s="147"/>
      <c r="AC249" s="147"/>
      <c r="AD249" s="147"/>
      <c r="AE249" s="147"/>
      <c r="AF249" s="147"/>
      <c r="AG249" s="147" t="s">
        <v>160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3">
      <c r="A250" s="154"/>
      <c r="B250" s="155"/>
      <c r="C250" s="193" t="s">
        <v>460</v>
      </c>
      <c r="D250" s="163"/>
      <c r="E250" s="164">
        <v>1</v>
      </c>
      <c r="F250" s="158"/>
      <c r="G250" s="158"/>
      <c r="H250" s="158"/>
      <c r="I250" s="158"/>
      <c r="J250" s="158"/>
      <c r="K250" s="158"/>
      <c r="L250" s="158"/>
      <c r="M250" s="158"/>
      <c r="N250" s="157"/>
      <c r="O250" s="157"/>
      <c r="P250" s="157"/>
      <c r="Q250" s="157"/>
      <c r="R250" s="158"/>
      <c r="S250" s="158"/>
      <c r="T250" s="158"/>
      <c r="U250" s="158"/>
      <c r="V250" s="158"/>
      <c r="W250" s="158"/>
      <c r="X250" s="158"/>
      <c r="Y250" s="158"/>
      <c r="Z250" s="147"/>
      <c r="AA250" s="147"/>
      <c r="AB250" s="147"/>
      <c r="AC250" s="147"/>
      <c r="AD250" s="147"/>
      <c r="AE250" s="147"/>
      <c r="AF250" s="147"/>
      <c r="AG250" s="147" t="s">
        <v>160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>
      <c r="A251" s="176">
        <v>90</v>
      </c>
      <c r="B251" s="177" t="s">
        <v>461</v>
      </c>
      <c r="C251" s="192" t="s">
        <v>462</v>
      </c>
      <c r="D251" s="178" t="s">
        <v>265</v>
      </c>
      <c r="E251" s="179">
        <v>16</v>
      </c>
      <c r="F251" s="180"/>
      <c r="G251" s="181">
        <f>ROUND(E251*F251,2)</f>
        <v>0</v>
      </c>
      <c r="H251" s="159"/>
      <c r="I251" s="158">
        <f>ROUND(E251*H251,2)</f>
        <v>0</v>
      </c>
      <c r="J251" s="159"/>
      <c r="K251" s="158">
        <f>ROUND(E251*J251,2)</f>
        <v>0</v>
      </c>
      <c r="L251" s="158">
        <v>15</v>
      </c>
      <c r="M251" s="158">
        <f>G251*(1+L251/100)</f>
        <v>0</v>
      </c>
      <c r="N251" s="157">
        <v>4.8999999999999998E-4</v>
      </c>
      <c r="O251" s="157">
        <f>ROUND(E251*N251,2)</f>
        <v>0.01</v>
      </c>
      <c r="P251" s="157">
        <v>6.2E-2</v>
      </c>
      <c r="Q251" s="157">
        <f>ROUND(E251*P251,2)</f>
        <v>0.99</v>
      </c>
      <c r="R251" s="158"/>
      <c r="S251" s="158" t="s">
        <v>142</v>
      </c>
      <c r="T251" s="158" t="s">
        <v>143</v>
      </c>
      <c r="U251" s="158">
        <v>0.99</v>
      </c>
      <c r="V251" s="158">
        <f>ROUND(E251*U251,2)</f>
        <v>15.84</v>
      </c>
      <c r="W251" s="158"/>
      <c r="X251" s="158" t="s">
        <v>144</v>
      </c>
      <c r="Y251" s="158" t="s">
        <v>145</v>
      </c>
      <c r="Z251" s="147"/>
      <c r="AA251" s="147"/>
      <c r="AB251" s="147"/>
      <c r="AC251" s="147"/>
      <c r="AD251" s="147"/>
      <c r="AE251" s="147"/>
      <c r="AF251" s="147"/>
      <c r="AG251" s="147" t="s">
        <v>146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2">
      <c r="A252" s="154"/>
      <c r="B252" s="155"/>
      <c r="C252" s="193" t="s">
        <v>463</v>
      </c>
      <c r="D252" s="163"/>
      <c r="E252" s="164">
        <v>16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58"/>
      <c r="Z252" s="147"/>
      <c r="AA252" s="147"/>
      <c r="AB252" s="147"/>
      <c r="AC252" s="147"/>
      <c r="AD252" s="147"/>
      <c r="AE252" s="147"/>
      <c r="AF252" s="147"/>
      <c r="AG252" s="147" t="s">
        <v>160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>
      <c r="A253" s="176">
        <v>91</v>
      </c>
      <c r="B253" s="177" t="s">
        <v>464</v>
      </c>
      <c r="C253" s="192" t="s">
        <v>465</v>
      </c>
      <c r="D253" s="178" t="s">
        <v>141</v>
      </c>
      <c r="E253" s="179">
        <v>33.24</v>
      </c>
      <c r="F253" s="180"/>
      <c r="G253" s="181">
        <f>ROUND(E253*F253,2)</f>
        <v>0</v>
      </c>
      <c r="H253" s="159"/>
      <c r="I253" s="158">
        <f>ROUND(E253*H253,2)</f>
        <v>0</v>
      </c>
      <c r="J253" s="159"/>
      <c r="K253" s="158">
        <f>ROUND(E253*J253,2)</f>
        <v>0</v>
      </c>
      <c r="L253" s="158">
        <v>15</v>
      </c>
      <c r="M253" s="158">
        <f>G253*(1+L253/100)</f>
        <v>0</v>
      </c>
      <c r="N253" s="157">
        <v>0</v>
      </c>
      <c r="O253" s="157">
        <f>ROUND(E253*N253,2)</f>
        <v>0</v>
      </c>
      <c r="P253" s="157">
        <v>0.01</v>
      </c>
      <c r="Q253" s="157">
        <f>ROUND(E253*P253,2)</f>
        <v>0.33</v>
      </c>
      <c r="R253" s="158"/>
      <c r="S253" s="158" t="s">
        <v>142</v>
      </c>
      <c r="T253" s="158" t="s">
        <v>143</v>
      </c>
      <c r="U253" s="158">
        <v>0.08</v>
      </c>
      <c r="V253" s="158">
        <f>ROUND(E253*U253,2)</f>
        <v>2.66</v>
      </c>
      <c r="W253" s="158"/>
      <c r="X253" s="158" t="s">
        <v>144</v>
      </c>
      <c r="Y253" s="158" t="s">
        <v>145</v>
      </c>
      <c r="Z253" s="147"/>
      <c r="AA253" s="147"/>
      <c r="AB253" s="147"/>
      <c r="AC253" s="147"/>
      <c r="AD253" s="147"/>
      <c r="AE253" s="147"/>
      <c r="AF253" s="147"/>
      <c r="AG253" s="147" t="s">
        <v>146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2">
      <c r="A254" s="154"/>
      <c r="B254" s="155"/>
      <c r="C254" s="193" t="s">
        <v>310</v>
      </c>
      <c r="D254" s="163"/>
      <c r="E254" s="164">
        <v>10.56</v>
      </c>
      <c r="F254" s="158"/>
      <c r="G254" s="158"/>
      <c r="H254" s="158"/>
      <c r="I254" s="158"/>
      <c r="J254" s="158"/>
      <c r="K254" s="158"/>
      <c r="L254" s="158"/>
      <c r="M254" s="158"/>
      <c r="N254" s="157"/>
      <c r="O254" s="157"/>
      <c r="P254" s="157"/>
      <c r="Q254" s="157"/>
      <c r="R254" s="158"/>
      <c r="S254" s="158"/>
      <c r="T254" s="158"/>
      <c r="U254" s="158"/>
      <c r="V254" s="158"/>
      <c r="W254" s="158"/>
      <c r="X254" s="158"/>
      <c r="Y254" s="158"/>
      <c r="Z254" s="147"/>
      <c r="AA254" s="147"/>
      <c r="AB254" s="147"/>
      <c r="AC254" s="147"/>
      <c r="AD254" s="147"/>
      <c r="AE254" s="147"/>
      <c r="AF254" s="147"/>
      <c r="AG254" s="147" t="s">
        <v>160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3">
      <c r="A255" s="154"/>
      <c r="B255" s="155"/>
      <c r="C255" s="193" t="s">
        <v>311</v>
      </c>
      <c r="D255" s="163"/>
      <c r="E255" s="164">
        <v>22.68</v>
      </c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58"/>
      <c r="Z255" s="147"/>
      <c r="AA255" s="147"/>
      <c r="AB255" s="147"/>
      <c r="AC255" s="147"/>
      <c r="AD255" s="147"/>
      <c r="AE255" s="147"/>
      <c r="AF255" s="147"/>
      <c r="AG255" s="147" t="s">
        <v>160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ht="24" outlineLevel="1">
      <c r="A256" s="176">
        <v>92</v>
      </c>
      <c r="B256" s="177" t="s">
        <v>466</v>
      </c>
      <c r="C256" s="192" t="s">
        <v>467</v>
      </c>
      <c r="D256" s="178" t="s">
        <v>222</v>
      </c>
      <c r="E256" s="179">
        <v>1</v>
      </c>
      <c r="F256" s="180"/>
      <c r="G256" s="181">
        <f>ROUND(E256*F256,2)</f>
        <v>0</v>
      </c>
      <c r="H256" s="159"/>
      <c r="I256" s="158">
        <f>ROUND(E256*H256,2)</f>
        <v>0</v>
      </c>
      <c r="J256" s="159"/>
      <c r="K256" s="158">
        <f>ROUND(E256*J256,2)</f>
        <v>0</v>
      </c>
      <c r="L256" s="158">
        <v>15</v>
      </c>
      <c r="M256" s="158">
        <f>G256*(1+L256/100)</f>
        <v>0</v>
      </c>
      <c r="N256" s="157">
        <v>0</v>
      </c>
      <c r="O256" s="157">
        <f>ROUND(E256*N256,2)</f>
        <v>0</v>
      </c>
      <c r="P256" s="157">
        <v>0</v>
      </c>
      <c r="Q256" s="157">
        <f>ROUND(E256*P256,2)</f>
        <v>0</v>
      </c>
      <c r="R256" s="158"/>
      <c r="S256" s="158" t="s">
        <v>201</v>
      </c>
      <c r="T256" s="158" t="s">
        <v>202</v>
      </c>
      <c r="U256" s="158">
        <v>0</v>
      </c>
      <c r="V256" s="158">
        <f>ROUND(E256*U256,2)</f>
        <v>0</v>
      </c>
      <c r="W256" s="158"/>
      <c r="X256" s="158" t="s">
        <v>144</v>
      </c>
      <c r="Y256" s="158" t="s">
        <v>145</v>
      </c>
      <c r="Z256" s="147"/>
      <c r="AA256" s="147"/>
      <c r="AB256" s="147"/>
      <c r="AC256" s="147"/>
      <c r="AD256" s="147"/>
      <c r="AE256" s="147"/>
      <c r="AF256" s="147"/>
      <c r="AG256" s="147" t="s">
        <v>146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ht="24" outlineLevel="2">
      <c r="A257" s="154"/>
      <c r="B257" s="155"/>
      <c r="C257" s="257" t="s">
        <v>468</v>
      </c>
      <c r="D257" s="258"/>
      <c r="E257" s="258"/>
      <c r="F257" s="258"/>
      <c r="G257" s="2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58"/>
      <c r="Z257" s="147"/>
      <c r="AA257" s="147"/>
      <c r="AB257" s="147"/>
      <c r="AC257" s="147"/>
      <c r="AD257" s="147"/>
      <c r="AE257" s="147"/>
      <c r="AF257" s="147"/>
      <c r="AG257" s="147" t="s">
        <v>155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88" t="str">
        <f>C257</f>
        <v>(olejové nádoby, hydraulického pístu, kabiny výtahu, šachetní dveře v každém podlaž, rozvaděč s řídící elektronikou výtahu, hlavní vypínač výtahu, hlavní jistič výtahu)</v>
      </c>
      <c r="BB257" s="147"/>
      <c r="BC257" s="147"/>
      <c r="BD257" s="147"/>
      <c r="BE257" s="147"/>
      <c r="BF257" s="147"/>
      <c r="BG257" s="147"/>
      <c r="BH257" s="147"/>
    </row>
    <row r="258" spans="1:60" outlineLevel="1">
      <c r="A258" s="176">
        <v>93</v>
      </c>
      <c r="B258" s="177" t="s">
        <v>469</v>
      </c>
      <c r="C258" s="192" t="s">
        <v>470</v>
      </c>
      <c r="D258" s="178" t="s">
        <v>141</v>
      </c>
      <c r="E258" s="179">
        <v>12</v>
      </c>
      <c r="F258" s="180"/>
      <c r="G258" s="181">
        <f>ROUND(E258*F258,2)</f>
        <v>0</v>
      </c>
      <c r="H258" s="159"/>
      <c r="I258" s="158">
        <f>ROUND(E258*H258,2)</f>
        <v>0</v>
      </c>
      <c r="J258" s="159"/>
      <c r="K258" s="158">
        <f>ROUND(E258*J258,2)</f>
        <v>0</v>
      </c>
      <c r="L258" s="158">
        <v>15</v>
      </c>
      <c r="M258" s="158">
        <f>G258*(1+L258/100)</f>
        <v>0</v>
      </c>
      <c r="N258" s="157">
        <v>0</v>
      </c>
      <c r="O258" s="157">
        <f>ROUND(E258*N258,2)</f>
        <v>0</v>
      </c>
      <c r="P258" s="157">
        <v>0.1</v>
      </c>
      <c r="Q258" s="157">
        <f>ROUND(E258*P258,2)</f>
        <v>1.2</v>
      </c>
      <c r="R258" s="158"/>
      <c r="S258" s="158" t="s">
        <v>201</v>
      </c>
      <c r="T258" s="158" t="s">
        <v>202</v>
      </c>
      <c r="U258" s="158">
        <v>0</v>
      </c>
      <c r="V258" s="158">
        <f>ROUND(E258*U258,2)</f>
        <v>0</v>
      </c>
      <c r="W258" s="158"/>
      <c r="X258" s="158" t="s">
        <v>144</v>
      </c>
      <c r="Y258" s="158" t="s">
        <v>145</v>
      </c>
      <c r="Z258" s="147"/>
      <c r="AA258" s="147"/>
      <c r="AB258" s="147"/>
      <c r="AC258" s="147"/>
      <c r="AD258" s="147"/>
      <c r="AE258" s="147"/>
      <c r="AF258" s="147"/>
      <c r="AG258" s="147" t="s">
        <v>146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2">
      <c r="A259" s="154"/>
      <c r="B259" s="155"/>
      <c r="C259" s="193" t="s">
        <v>262</v>
      </c>
      <c r="D259" s="163"/>
      <c r="E259" s="164">
        <v>12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7"/>
      <c r="AA259" s="147"/>
      <c r="AB259" s="147"/>
      <c r="AC259" s="147"/>
      <c r="AD259" s="147"/>
      <c r="AE259" s="147"/>
      <c r="AF259" s="147"/>
      <c r="AG259" s="147" t="s">
        <v>160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14">
      <c r="A260" s="169" t="s">
        <v>137</v>
      </c>
      <c r="B260" s="170" t="s">
        <v>88</v>
      </c>
      <c r="C260" s="190" t="s">
        <v>89</v>
      </c>
      <c r="D260" s="171"/>
      <c r="E260" s="172"/>
      <c r="F260" s="173"/>
      <c r="G260" s="174">
        <f>SUMIF(AG261:AG261,"&lt;&gt;NOR",G261:G261)</f>
        <v>0</v>
      </c>
      <c r="H260" s="168"/>
      <c r="I260" s="168">
        <f>SUM(I261:I261)</f>
        <v>0</v>
      </c>
      <c r="J260" s="168"/>
      <c r="K260" s="168">
        <f>SUM(K261:K261)</f>
        <v>0</v>
      </c>
      <c r="L260" s="168"/>
      <c r="M260" s="168">
        <f>SUM(M261:M261)</f>
        <v>0</v>
      </c>
      <c r="N260" s="167"/>
      <c r="O260" s="167">
        <f>SUM(O261:O261)</f>
        <v>0</v>
      </c>
      <c r="P260" s="167"/>
      <c r="Q260" s="167">
        <f>SUM(Q261:Q261)</f>
        <v>0</v>
      </c>
      <c r="R260" s="168"/>
      <c r="S260" s="168"/>
      <c r="T260" s="168"/>
      <c r="U260" s="168"/>
      <c r="V260" s="168">
        <f>SUM(V261:V261)</f>
        <v>247.36</v>
      </c>
      <c r="W260" s="168"/>
      <c r="X260" s="168"/>
      <c r="Y260" s="168"/>
      <c r="AG260" t="s">
        <v>138</v>
      </c>
    </row>
    <row r="261" spans="1:60" outlineLevel="1">
      <c r="A261" s="182">
        <v>94</v>
      </c>
      <c r="B261" s="183" t="s">
        <v>471</v>
      </c>
      <c r="C261" s="191" t="s">
        <v>472</v>
      </c>
      <c r="D261" s="184" t="s">
        <v>180</v>
      </c>
      <c r="E261" s="185">
        <v>130.74054000000001</v>
      </c>
      <c r="F261" s="186"/>
      <c r="G261" s="187">
        <f>ROUND(E261*F261,2)</f>
        <v>0</v>
      </c>
      <c r="H261" s="159"/>
      <c r="I261" s="158">
        <f>ROUND(E261*H261,2)</f>
        <v>0</v>
      </c>
      <c r="J261" s="159"/>
      <c r="K261" s="158">
        <f>ROUND(E261*J261,2)</f>
        <v>0</v>
      </c>
      <c r="L261" s="158">
        <v>15</v>
      </c>
      <c r="M261" s="158">
        <f>G261*(1+L261/100)</f>
        <v>0</v>
      </c>
      <c r="N261" s="157">
        <v>0</v>
      </c>
      <c r="O261" s="157">
        <f>ROUND(E261*N261,2)</f>
        <v>0</v>
      </c>
      <c r="P261" s="157">
        <v>0</v>
      </c>
      <c r="Q261" s="157">
        <f>ROUND(E261*P261,2)</f>
        <v>0</v>
      </c>
      <c r="R261" s="158"/>
      <c r="S261" s="158" t="s">
        <v>142</v>
      </c>
      <c r="T261" s="158" t="s">
        <v>143</v>
      </c>
      <c r="U261" s="158">
        <v>1.8919999999999999</v>
      </c>
      <c r="V261" s="158">
        <f>ROUND(E261*U261,2)</f>
        <v>247.36</v>
      </c>
      <c r="W261" s="158"/>
      <c r="X261" s="158" t="s">
        <v>473</v>
      </c>
      <c r="Y261" s="158" t="s">
        <v>145</v>
      </c>
      <c r="Z261" s="147"/>
      <c r="AA261" s="147"/>
      <c r="AB261" s="147"/>
      <c r="AC261" s="147"/>
      <c r="AD261" s="147"/>
      <c r="AE261" s="147"/>
      <c r="AF261" s="147"/>
      <c r="AG261" s="147" t="s">
        <v>474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ht="14">
      <c r="A262" s="169" t="s">
        <v>137</v>
      </c>
      <c r="B262" s="170" t="s">
        <v>90</v>
      </c>
      <c r="C262" s="190" t="s">
        <v>91</v>
      </c>
      <c r="D262" s="171"/>
      <c r="E262" s="172"/>
      <c r="F262" s="173"/>
      <c r="G262" s="174">
        <f>SUMIF(AG263:AG266,"&lt;&gt;NOR",G263:G266)</f>
        <v>0</v>
      </c>
      <c r="H262" s="168"/>
      <c r="I262" s="168">
        <f>SUM(I263:I266)</f>
        <v>0</v>
      </c>
      <c r="J262" s="168"/>
      <c r="K262" s="168">
        <f>SUM(K263:K266)</f>
        <v>0</v>
      </c>
      <c r="L262" s="168"/>
      <c r="M262" s="168">
        <f>SUM(M263:M266)</f>
        <v>0</v>
      </c>
      <c r="N262" s="167"/>
      <c r="O262" s="167">
        <f>SUM(O263:O266)</f>
        <v>0.13</v>
      </c>
      <c r="P262" s="167"/>
      <c r="Q262" s="167">
        <f>SUM(Q263:Q266)</f>
        <v>0</v>
      </c>
      <c r="R262" s="168"/>
      <c r="S262" s="168"/>
      <c r="T262" s="168"/>
      <c r="U262" s="168"/>
      <c r="V262" s="168">
        <f>SUM(V263:V266)</f>
        <v>0</v>
      </c>
      <c r="W262" s="168"/>
      <c r="X262" s="168"/>
      <c r="Y262" s="168"/>
      <c r="AG262" t="s">
        <v>138</v>
      </c>
    </row>
    <row r="263" spans="1:60" outlineLevel="1">
      <c r="A263" s="182">
        <v>95</v>
      </c>
      <c r="B263" s="183" t="s">
        <v>475</v>
      </c>
      <c r="C263" s="191" t="s">
        <v>476</v>
      </c>
      <c r="D263" s="184" t="s">
        <v>222</v>
      </c>
      <c r="E263" s="185">
        <v>1</v>
      </c>
      <c r="F263" s="186"/>
      <c r="G263" s="187">
        <f>ROUND(E263*F263,2)</f>
        <v>0</v>
      </c>
      <c r="H263" s="159"/>
      <c r="I263" s="158">
        <f>ROUND(E263*H263,2)</f>
        <v>0</v>
      </c>
      <c r="J263" s="159"/>
      <c r="K263" s="158">
        <f>ROUND(E263*J263,2)</f>
        <v>0</v>
      </c>
      <c r="L263" s="158">
        <v>15</v>
      </c>
      <c r="M263" s="158">
        <f>G263*(1+L263/100)</f>
        <v>0</v>
      </c>
      <c r="N263" s="157">
        <v>0</v>
      </c>
      <c r="O263" s="157">
        <f>ROUND(E263*N263,2)</f>
        <v>0</v>
      </c>
      <c r="P263" s="157">
        <v>0</v>
      </c>
      <c r="Q263" s="157">
        <f>ROUND(E263*P263,2)</f>
        <v>0</v>
      </c>
      <c r="R263" s="158"/>
      <c r="S263" s="158" t="s">
        <v>201</v>
      </c>
      <c r="T263" s="158" t="s">
        <v>202</v>
      </c>
      <c r="U263" s="158">
        <v>0</v>
      </c>
      <c r="V263" s="158">
        <f>ROUND(E263*U263,2)</f>
        <v>0</v>
      </c>
      <c r="W263" s="158"/>
      <c r="X263" s="158" t="s">
        <v>144</v>
      </c>
      <c r="Y263" s="158" t="s">
        <v>145</v>
      </c>
      <c r="Z263" s="147"/>
      <c r="AA263" s="147"/>
      <c r="AB263" s="147"/>
      <c r="AC263" s="147"/>
      <c r="AD263" s="147"/>
      <c r="AE263" s="147"/>
      <c r="AF263" s="147"/>
      <c r="AG263" s="147" t="s">
        <v>146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ht="24" outlineLevel="1">
      <c r="A264" s="176">
        <v>96</v>
      </c>
      <c r="B264" s="177" t="s">
        <v>477</v>
      </c>
      <c r="C264" s="192" t="s">
        <v>478</v>
      </c>
      <c r="D264" s="178" t="s">
        <v>141</v>
      </c>
      <c r="E264" s="179">
        <v>8.16</v>
      </c>
      <c r="F264" s="180"/>
      <c r="G264" s="181">
        <f>ROUND(E264*F264,2)</f>
        <v>0</v>
      </c>
      <c r="H264" s="159"/>
      <c r="I264" s="158">
        <f>ROUND(E264*H264,2)</f>
        <v>0</v>
      </c>
      <c r="J264" s="159"/>
      <c r="K264" s="158">
        <f>ROUND(E264*J264,2)</f>
        <v>0</v>
      </c>
      <c r="L264" s="158">
        <v>15</v>
      </c>
      <c r="M264" s="158">
        <f>G264*(1+L264/100)</f>
        <v>0</v>
      </c>
      <c r="N264" s="157">
        <v>1.6310000000000002E-2</v>
      </c>
      <c r="O264" s="157">
        <f>ROUND(E264*N264,2)</f>
        <v>0.13</v>
      </c>
      <c r="P264" s="157">
        <v>0</v>
      </c>
      <c r="Q264" s="157">
        <f>ROUND(E264*P264,2)</f>
        <v>0</v>
      </c>
      <c r="R264" s="158"/>
      <c r="S264" s="158" t="s">
        <v>143</v>
      </c>
      <c r="T264" s="158" t="s">
        <v>143</v>
      </c>
      <c r="U264" s="158">
        <v>0</v>
      </c>
      <c r="V264" s="158">
        <f>ROUND(E264*U264,2)</f>
        <v>0</v>
      </c>
      <c r="W264" s="158"/>
      <c r="X264" s="158" t="s">
        <v>189</v>
      </c>
      <c r="Y264" s="158" t="s">
        <v>145</v>
      </c>
      <c r="Z264" s="147"/>
      <c r="AA264" s="147"/>
      <c r="AB264" s="147"/>
      <c r="AC264" s="147"/>
      <c r="AD264" s="147"/>
      <c r="AE264" s="147"/>
      <c r="AF264" s="147"/>
      <c r="AG264" s="147" t="s">
        <v>190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2">
      <c r="A265" s="154"/>
      <c r="B265" s="155"/>
      <c r="C265" s="193" t="s">
        <v>479</v>
      </c>
      <c r="D265" s="163"/>
      <c r="E265" s="164">
        <v>8.16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7"/>
      <c r="AA265" s="147"/>
      <c r="AB265" s="147"/>
      <c r="AC265" s="147"/>
      <c r="AD265" s="147"/>
      <c r="AE265" s="147"/>
      <c r="AF265" s="147"/>
      <c r="AG265" s="147" t="s">
        <v>160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>
      <c r="A266" s="154">
        <v>97</v>
      </c>
      <c r="B266" s="155" t="s">
        <v>480</v>
      </c>
      <c r="C266" s="196" t="s">
        <v>481</v>
      </c>
      <c r="D266" s="156" t="s">
        <v>0</v>
      </c>
      <c r="E266" s="189"/>
      <c r="F266" s="159"/>
      <c r="G266" s="158">
        <f>ROUND(E266*F266,2)</f>
        <v>0</v>
      </c>
      <c r="H266" s="159"/>
      <c r="I266" s="158">
        <f>ROUND(E266*H266,2)</f>
        <v>0</v>
      </c>
      <c r="J266" s="159"/>
      <c r="K266" s="158">
        <f>ROUND(E266*J266,2)</f>
        <v>0</v>
      </c>
      <c r="L266" s="158">
        <v>15</v>
      </c>
      <c r="M266" s="158">
        <f>G266*(1+L266/100)</f>
        <v>0</v>
      </c>
      <c r="N266" s="157">
        <v>0</v>
      </c>
      <c r="O266" s="157">
        <f>ROUND(E266*N266,2)</f>
        <v>0</v>
      </c>
      <c r="P266" s="157">
        <v>0</v>
      </c>
      <c r="Q266" s="157">
        <f>ROUND(E266*P266,2)</f>
        <v>0</v>
      </c>
      <c r="R266" s="158"/>
      <c r="S266" s="158" t="s">
        <v>142</v>
      </c>
      <c r="T266" s="158" t="s">
        <v>143</v>
      </c>
      <c r="U266" s="158">
        <v>0</v>
      </c>
      <c r="V266" s="158">
        <f>ROUND(E266*U266,2)</f>
        <v>0</v>
      </c>
      <c r="W266" s="158"/>
      <c r="X266" s="158" t="s">
        <v>473</v>
      </c>
      <c r="Y266" s="158" t="s">
        <v>145</v>
      </c>
      <c r="Z266" s="147"/>
      <c r="AA266" s="147"/>
      <c r="AB266" s="147"/>
      <c r="AC266" s="147"/>
      <c r="AD266" s="147"/>
      <c r="AE266" s="147"/>
      <c r="AF266" s="147"/>
      <c r="AG266" s="147" t="s">
        <v>474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ht="14">
      <c r="A267" s="169" t="s">
        <v>137</v>
      </c>
      <c r="B267" s="170" t="s">
        <v>92</v>
      </c>
      <c r="C267" s="190" t="s">
        <v>93</v>
      </c>
      <c r="D267" s="171"/>
      <c r="E267" s="172"/>
      <c r="F267" s="173"/>
      <c r="G267" s="174">
        <f>SUMIF(AG268:AG270,"&lt;&gt;NOR",G268:G270)</f>
        <v>0</v>
      </c>
      <c r="H267" s="168"/>
      <c r="I267" s="168">
        <f>SUM(I268:I270)</f>
        <v>0</v>
      </c>
      <c r="J267" s="168"/>
      <c r="K267" s="168">
        <f>SUM(K268:K270)</f>
        <v>0</v>
      </c>
      <c r="L267" s="168"/>
      <c r="M267" s="168">
        <f>SUM(M268:M270)</f>
        <v>0</v>
      </c>
      <c r="N267" s="167"/>
      <c r="O267" s="167">
        <f>SUM(O268:O270)</f>
        <v>0</v>
      </c>
      <c r="P267" s="167"/>
      <c r="Q267" s="167">
        <f>SUM(Q268:Q270)</f>
        <v>0</v>
      </c>
      <c r="R267" s="168"/>
      <c r="S267" s="168"/>
      <c r="T267" s="168"/>
      <c r="U267" s="168"/>
      <c r="V267" s="168">
        <f>SUM(V268:V270)</f>
        <v>0</v>
      </c>
      <c r="W267" s="168"/>
      <c r="X267" s="168"/>
      <c r="Y267" s="168"/>
      <c r="AG267" t="s">
        <v>138</v>
      </c>
    </row>
    <row r="268" spans="1:60" ht="24" outlineLevel="1">
      <c r="A268" s="176">
        <v>98</v>
      </c>
      <c r="B268" s="177" t="s">
        <v>482</v>
      </c>
      <c r="C268" s="192" t="s">
        <v>483</v>
      </c>
      <c r="D268" s="178" t="s">
        <v>265</v>
      </c>
      <c r="E268" s="179">
        <v>1</v>
      </c>
      <c r="F268" s="180"/>
      <c r="G268" s="181">
        <f>ROUND(E268*F268,2)</f>
        <v>0</v>
      </c>
      <c r="H268" s="159"/>
      <c r="I268" s="158">
        <f>ROUND(E268*H268,2)</f>
        <v>0</v>
      </c>
      <c r="J268" s="159"/>
      <c r="K268" s="158">
        <f>ROUND(E268*J268,2)</f>
        <v>0</v>
      </c>
      <c r="L268" s="158">
        <v>15</v>
      </c>
      <c r="M268" s="158">
        <f>G268*(1+L268/100)</f>
        <v>0</v>
      </c>
      <c r="N268" s="157">
        <v>0</v>
      </c>
      <c r="O268" s="157">
        <f>ROUND(E268*N268,2)</f>
        <v>0</v>
      </c>
      <c r="P268" s="157">
        <v>0</v>
      </c>
      <c r="Q268" s="157">
        <f>ROUND(E268*P268,2)</f>
        <v>0</v>
      </c>
      <c r="R268" s="158"/>
      <c r="S268" s="158" t="s">
        <v>201</v>
      </c>
      <c r="T268" s="158" t="s">
        <v>202</v>
      </c>
      <c r="U268" s="158">
        <v>0</v>
      </c>
      <c r="V268" s="158">
        <f>ROUND(E268*U268,2)</f>
        <v>0</v>
      </c>
      <c r="W268" s="158"/>
      <c r="X268" s="158" t="s">
        <v>144</v>
      </c>
      <c r="Y268" s="158" t="s">
        <v>145</v>
      </c>
      <c r="Z268" s="147"/>
      <c r="AA268" s="147"/>
      <c r="AB268" s="147"/>
      <c r="AC268" s="147"/>
      <c r="AD268" s="147"/>
      <c r="AE268" s="147"/>
      <c r="AF268" s="147"/>
      <c r="AG268" s="147" t="s">
        <v>146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ht="36" outlineLevel="2">
      <c r="A269" s="154"/>
      <c r="B269" s="155"/>
      <c r="C269" s="257" t="s">
        <v>484</v>
      </c>
      <c r="D269" s="258"/>
      <c r="E269" s="258"/>
      <c r="F269" s="258"/>
      <c r="G269" s="2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7"/>
      <c r="AA269" s="147"/>
      <c r="AB269" s="147"/>
      <c r="AC269" s="147"/>
      <c r="AD269" s="147"/>
      <c r="AE269" s="147"/>
      <c r="AF269" s="147"/>
      <c r="AG269" s="147" t="s">
        <v>155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88" t="str">
        <f>C269</f>
        <v>Rozvody topné vody jsou dvoutrubkové větevnaté. Materiál rozvodů je zvolen z trubek ocelových bezešvých závitových spojovaných svařováním. Nové potrubí nebude tepelně izolováno, provede se jeho dvojnásobný syntetický nátěr s 1x emailováním stejně jako u přemístěného litin. OT.</v>
      </c>
      <c r="BB269" s="147"/>
      <c r="BC269" s="147"/>
      <c r="BD269" s="147"/>
      <c r="BE269" s="147"/>
      <c r="BF269" s="147"/>
      <c r="BG269" s="147"/>
      <c r="BH269" s="147"/>
    </row>
    <row r="270" spans="1:60" ht="24" outlineLevel="3">
      <c r="A270" s="154"/>
      <c r="B270" s="155"/>
      <c r="C270" s="259" t="s">
        <v>485</v>
      </c>
      <c r="D270" s="260"/>
      <c r="E270" s="260"/>
      <c r="F270" s="260"/>
      <c r="G270" s="260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7"/>
      <c r="AA270" s="147"/>
      <c r="AB270" s="147"/>
      <c r="AC270" s="147"/>
      <c r="AD270" s="147"/>
      <c r="AE270" s="147"/>
      <c r="AF270" s="147"/>
      <c r="AG270" s="147" t="s">
        <v>155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88" t="str">
        <f>C270</f>
        <v>Po ukončení montáže se provede napuštění systému upravenou vodou (z předávací stanice), celý systém se řádně odvzdušní a následně se provede zkouška těsnosti a dilatační zkouška.</v>
      </c>
      <c r="BB270" s="147"/>
      <c r="BC270" s="147"/>
      <c r="BD270" s="147"/>
      <c r="BE270" s="147"/>
      <c r="BF270" s="147"/>
      <c r="BG270" s="147"/>
      <c r="BH270" s="147"/>
    </row>
    <row r="271" spans="1:60" ht="14">
      <c r="A271" s="169" t="s">
        <v>137</v>
      </c>
      <c r="B271" s="170" t="s">
        <v>94</v>
      </c>
      <c r="C271" s="190" t="s">
        <v>95</v>
      </c>
      <c r="D271" s="171"/>
      <c r="E271" s="172"/>
      <c r="F271" s="173"/>
      <c r="G271" s="174">
        <f>SUMIF(AG272:AG278,"&lt;&gt;NOR",G272:G278)</f>
        <v>0</v>
      </c>
      <c r="H271" s="168"/>
      <c r="I271" s="168">
        <f>SUM(I272:I278)</f>
        <v>0</v>
      </c>
      <c r="J271" s="168"/>
      <c r="K271" s="168">
        <f>SUM(K272:K278)</f>
        <v>0</v>
      </c>
      <c r="L271" s="168"/>
      <c r="M271" s="168">
        <f>SUM(M272:M278)</f>
        <v>0</v>
      </c>
      <c r="N271" s="167"/>
      <c r="O271" s="167">
        <f>SUM(O272:O278)</f>
        <v>0.05</v>
      </c>
      <c r="P271" s="167"/>
      <c r="Q271" s="167">
        <f>SUM(Q272:Q278)</f>
        <v>0</v>
      </c>
      <c r="R271" s="168"/>
      <c r="S271" s="168"/>
      <c r="T271" s="168"/>
      <c r="U271" s="168"/>
      <c r="V271" s="168">
        <f>SUM(V272:V278)</f>
        <v>4.3499999999999996</v>
      </c>
      <c r="W271" s="168"/>
      <c r="X271" s="168"/>
      <c r="Y271" s="168"/>
      <c r="AG271" t="s">
        <v>138</v>
      </c>
    </row>
    <row r="272" spans="1:60" outlineLevel="1">
      <c r="A272" s="176">
        <v>99</v>
      </c>
      <c r="B272" s="177" t="s">
        <v>486</v>
      </c>
      <c r="C272" s="192" t="s">
        <v>487</v>
      </c>
      <c r="D272" s="178" t="s">
        <v>265</v>
      </c>
      <c r="E272" s="179">
        <v>3</v>
      </c>
      <c r="F272" s="180"/>
      <c r="G272" s="181">
        <f>ROUND(E272*F272,2)</f>
        <v>0</v>
      </c>
      <c r="H272" s="159"/>
      <c r="I272" s="158">
        <f>ROUND(E272*H272,2)</f>
        <v>0</v>
      </c>
      <c r="J272" s="159"/>
      <c r="K272" s="158">
        <f>ROUND(E272*J272,2)</f>
        <v>0</v>
      </c>
      <c r="L272" s="158">
        <v>15</v>
      </c>
      <c r="M272" s="158">
        <f>G272*(1+L272/100)</f>
        <v>0</v>
      </c>
      <c r="N272" s="157">
        <v>0</v>
      </c>
      <c r="O272" s="157">
        <f>ROUND(E272*N272,2)</f>
        <v>0</v>
      </c>
      <c r="P272" s="157">
        <v>0</v>
      </c>
      <c r="Q272" s="157">
        <f>ROUND(E272*P272,2)</f>
        <v>0</v>
      </c>
      <c r="R272" s="158"/>
      <c r="S272" s="158" t="s">
        <v>142</v>
      </c>
      <c r="T272" s="158" t="s">
        <v>143</v>
      </c>
      <c r="U272" s="158">
        <v>1.45</v>
      </c>
      <c r="V272" s="158">
        <f>ROUND(E272*U272,2)</f>
        <v>4.3499999999999996</v>
      </c>
      <c r="W272" s="158"/>
      <c r="X272" s="158" t="s">
        <v>144</v>
      </c>
      <c r="Y272" s="158" t="s">
        <v>145</v>
      </c>
      <c r="Z272" s="147"/>
      <c r="AA272" s="147"/>
      <c r="AB272" s="147"/>
      <c r="AC272" s="147"/>
      <c r="AD272" s="147"/>
      <c r="AE272" s="147"/>
      <c r="AF272" s="147"/>
      <c r="AG272" s="147" t="s">
        <v>146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2">
      <c r="A273" s="154"/>
      <c r="B273" s="155"/>
      <c r="C273" s="193" t="s">
        <v>353</v>
      </c>
      <c r="D273" s="163"/>
      <c r="E273" s="164">
        <v>3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7"/>
      <c r="AA273" s="147"/>
      <c r="AB273" s="147"/>
      <c r="AC273" s="147"/>
      <c r="AD273" s="147"/>
      <c r="AE273" s="147"/>
      <c r="AF273" s="147"/>
      <c r="AG273" s="147" t="s">
        <v>160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>
      <c r="A274" s="176">
        <v>100</v>
      </c>
      <c r="B274" s="177" t="s">
        <v>488</v>
      </c>
      <c r="C274" s="192" t="s">
        <v>489</v>
      </c>
      <c r="D274" s="178" t="s">
        <v>265</v>
      </c>
      <c r="E274" s="179">
        <v>3</v>
      </c>
      <c r="F274" s="180"/>
      <c r="G274" s="181">
        <f>ROUND(E274*F274,2)</f>
        <v>0</v>
      </c>
      <c r="H274" s="159"/>
      <c r="I274" s="158">
        <f>ROUND(E274*H274,2)</f>
        <v>0</v>
      </c>
      <c r="J274" s="159"/>
      <c r="K274" s="158">
        <f>ROUND(E274*J274,2)</f>
        <v>0</v>
      </c>
      <c r="L274" s="158">
        <v>15</v>
      </c>
      <c r="M274" s="158">
        <f>G274*(1+L274/100)</f>
        <v>0</v>
      </c>
      <c r="N274" s="157">
        <v>8.0000000000000004E-4</v>
      </c>
      <c r="O274" s="157">
        <f>ROUND(E274*N274,2)</f>
        <v>0</v>
      </c>
      <c r="P274" s="157">
        <v>0</v>
      </c>
      <c r="Q274" s="157">
        <f>ROUND(E274*P274,2)</f>
        <v>0</v>
      </c>
      <c r="R274" s="158" t="s">
        <v>296</v>
      </c>
      <c r="S274" s="158" t="s">
        <v>142</v>
      </c>
      <c r="T274" s="158" t="s">
        <v>143</v>
      </c>
      <c r="U274" s="158">
        <v>0</v>
      </c>
      <c r="V274" s="158">
        <f>ROUND(E274*U274,2)</f>
        <v>0</v>
      </c>
      <c r="W274" s="158"/>
      <c r="X274" s="158" t="s">
        <v>297</v>
      </c>
      <c r="Y274" s="158" t="s">
        <v>145</v>
      </c>
      <c r="Z274" s="147"/>
      <c r="AA274" s="147"/>
      <c r="AB274" s="147"/>
      <c r="AC274" s="147"/>
      <c r="AD274" s="147"/>
      <c r="AE274" s="147"/>
      <c r="AF274" s="147"/>
      <c r="AG274" s="147" t="s">
        <v>298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2">
      <c r="A275" s="154"/>
      <c r="B275" s="155"/>
      <c r="C275" s="193" t="s">
        <v>353</v>
      </c>
      <c r="D275" s="163"/>
      <c r="E275" s="164">
        <v>3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7"/>
      <c r="AA275" s="147"/>
      <c r="AB275" s="147"/>
      <c r="AC275" s="147"/>
      <c r="AD275" s="147"/>
      <c r="AE275" s="147"/>
      <c r="AF275" s="147"/>
      <c r="AG275" s="147" t="s">
        <v>160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>
      <c r="A276" s="176">
        <v>101</v>
      </c>
      <c r="B276" s="177" t="s">
        <v>490</v>
      </c>
      <c r="C276" s="192" t="s">
        <v>491</v>
      </c>
      <c r="D276" s="178" t="s">
        <v>265</v>
      </c>
      <c r="E276" s="179">
        <v>3</v>
      </c>
      <c r="F276" s="180"/>
      <c r="G276" s="181">
        <f>ROUND(E276*F276,2)</f>
        <v>0</v>
      </c>
      <c r="H276" s="159"/>
      <c r="I276" s="158">
        <f>ROUND(E276*H276,2)</f>
        <v>0</v>
      </c>
      <c r="J276" s="159"/>
      <c r="K276" s="158">
        <f>ROUND(E276*J276,2)</f>
        <v>0</v>
      </c>
      <c r="L276" s="158">
        <v>15</v>
      </c>
      <c r="M276" s="158">
        <f>G276*(1+L276/100)</f>
        <v>0</v>
      </c>
      <c r="N276" s="157">
        <v>1.6E-2</v>
      </c>
      <c r="O276" s="157">
        <f>ROUND(E276*N276,2)</f>
        <v>0.05</v>
      </c>
      <c r="P276" s="157">
        <v>0</v>
      </c>
      <c r="Q276" s="157">
        <f>ROUND(E276*P276,2)</f>
        <v>0</v>
      </c>
      <c r="R276" s="158" t="s">
        <v>296</v>
      </c>
      <c r="S276" s="158" t="s">
        <v>142</v>
      </c>
      <c r="T276" s="158" t="s">
        <v>143</v>
      </c>
      <c r="U276" s="158">
        <v>0</v>
      </c>
      <c r="V276" s="158">
        <f>ROUND(E276*U276,2)</f>
        <v>0</v>
      </c>
      <c r="W276" s="158"/>
      <c r="X276" s="158" t="s">
        <v>297</v>
      </c>
      <c r="Y276" s="158" t="s">
        <v>145</v>
      </c>
      <c r="Z276" s="147"/>
      <c r="AA276" s="147"/>
      <c r="AB276" s="147"/>
      <c r="AC276" s="147"/>
      <c r="AD276" s="147"/>
      <c r="AE276" s="147"/>
      <c r="AF276" s="147"/>
      <c r="AG276" s="147" t="s">
        <v>298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2">
      <c r="A277" s="154"/>
      <c r="B277" s="155"/>
      <c r="C277" s="193" t="s">
        <v>353</v>
      </c>
      <c r="D277" s="163"/>
      <c r="E277" s="164">
        <v>3</v>
      </c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7"/>
      <c r="AA277" s="147"/>
      <c r="AB277" s="147"/>
      <c r="AC277" s="147"/>
      <c r="AD277" s="147"/>
      <c r="AE277" s="147"/>
      <c r="AF277" s="147"/>
      <c r="AG277" s="147" t="s">
        <v>160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>
      <c r="A278" s="154">
        <v>102</v>
      </c>
      <c r="B278" s="155" t="s">
        <v>492</v>
      </c>
      <c r="C278" s="196" t="s">
        <v>493</v>
      </c>
      <c r="D278" s="156" t="s">
        <v>0</v>
      </c>
      <c r="E278" s="189"/>
      <c r="F278" s="159"/>
      <c r="G278" s="158">
        <f>ROUND(E278*F278,2)</f>
        <v>0</v>
      </c>
      <c r="H278" s="159"/>
      <c r="I278" s="158">
        <f>ROUND(E278*H278,2)</f>
        <v>0</v>
      </c>
      <c r="J278" s="159"/>
      <c r="K278" s="158">
        <f>ROUND(E278*J278,2)</f>
        <v>0</v>
      </c>
      <c r="L278" s="158">
        <v>15</v>
      </c>
      <c r="M278" s="158">
        <f>G278*(1+L278/100)</f>
        <v>0</v>
      </c>
      <c r="N278" s="157">
        <v>0</v>
      </c>
      <c r="O278" s="157">
        <f>ROUND(E278*N278,2)</f>
        <v>0</v>
      </c>
      <c r="P278" s="157">
        <v>0</v>
      </c>
      <c r="Q278" s="157">
        <f>ROUND(E278*P278,2)</f>
        <v>0</v>
      </c>
      <c r="R278" s="158"/>
      <c r="S278" s="158" t="s">
        <v>142</v>
      </c>
      <c r="T278" s="158" t="s">
        <v>143</v>
      </c>
      <c r="U278" s="158">
        <v>0</v>
      </c>
      <c r="V278" s="158">
        <f>ROUND(E278*U278,2)</f>
        <v>0</v>
      </c>
      <c r="W278" s="158"/>
      <c r="X278" s="158" t="s">
        <v>473</v>
      </c>
      <c r="Y278" s="158" t="s">
        <v>145</v>
      </c>
      <c r="Z278" s="147"/>
      <c r="AA278" s="147"/>
      <c r="AB278" s="147"/>
      <c r="AC278" s="147"/>
      <c r="AD278" s="147"/>
      <c r="AE278" s="147"/>
      <c r="AF278" s="147"/>
      <c r="AG278" s="147" t="s">
        <v>474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ht="14">
      <c r="A279" s="169" t="s">
        <v>137</v>
      </c>
      <c r="B279" s="170" t="s">
        <v>96</v>
      </c>
      <c r="C279" s="190" t="s">
        <v>97</v>
      </c>
      <c r="D279" s="171"/>
      <c r="E279" s="172"/>
      <c r="F279" s="173"/>
      <c r="G279" s="174">
        <f>SUMIF(AG280:AG302,"&lt;&gt;NOR",G280:G302)</f>
        <v>0</v>
      </c>
      <c r="H279" s="168"/>
      <c r="I279" s="168">
        <f>SUM(I280:I302)</f>
        <v>0</v>
      </c>
      <c r="J279" s="168"/>
      <c r="K279" s="168">
        <f>SUM(K280:K302)</f>
        <v>0</v>
      </c>
      <c r="L279" s="168"/>
      <c r="M279" s="168">
        <f>SUM(M280:M302)</f>
        <v>0</v>
      </c>
      <c r="N279" s="167"/>
      <c r="O279" s="167">
        <f>SUM(O280:O302)</f>
        <v>0</v>
      </c>
      <c r="P279" s="167"/>
      <c r="Q279" s="167">
        <f>SUM(Q280:Q302)</f>
        <v>0</v>
      </c>
      <c r="R279" s="168"/>
      <c r="S279" s="168"/>
      <c r="T279" s="168"/>
      <c r="U279" s="168"/>
      <c r="V279" s="168">
        <f>SUM(V280:V302)</f>
        <v>0</v>
      </c>
      <c r="W279" s="168"/>
      <c r="X279" s="168"/>
      <c r="Y279" s="168"/>
      <c r="AG279" t="s">
        <v>138</v>
      </c>
    </row>
    <row r="280" spans="1:60" outlineLevel="1">
      <c r="A280" s="176">
        <v>103</v>
      </c>
      <c r="B280" s="177" t="s">
        <v>494</v>
      </c>
      <c r="C280" s="192" t="s">
        <v>495</v>
      </c>
      <c r="D280" s="178" t="s">
        <v>265</v>
      </c>
      <c r="E280" s="179">
        <v>1</v>
      </c>
      <c r="F280" s="180"/>
      <c r="G280" s="181">
        <f>ROUND(E280*F280,2)</f>
        <v>0</v>
      </c>
      <c r="H280" s="159"/>
      <c r="I280" s="158">
        <f>ROUND(E280*H280,2)</f>
        <v>0</v>
      </c>
      <c r="J280" s="159"/>
      <c r="K280" s="158">
        <f>ROUND(E280*J280,2)</f>
        <v>0</v>
      </c>
      <c r="L280" s="158">
        <v>15</v>
      </c>
      <c r="M280" s="158">
        <f>G280*(1+L280/100)</f>
        <v>0</v>
      </c>
      <c r="N280" s="157">
        <v>0</v>
      </c>
      <c r="O280" s="157">
        <f>ROUND(E280*N280,2)</f>
        <v>0</v>
      </c>
      <c r="P280" s="157">
        <v>0</v>
      </c>
      <c r="Q280" s="157">
        <f>ROUND(E280*P280,2)</f>
        <v>0</v>
      </c>
      <c r="R280" s="158"/>
      <c r="S280" s="158" t="s">
        <v>201</v>
      </c>
      <c r="T280" s="158" t="s">
        <v>202</v>
      </c>
      <c r="U280" s="158">
        <v>0</v>
      </c>
      <c r="V280" s="158">
        <f>ROUND(E280*U280,2)</f>
        <v>0</v>
      </c>
      <c r="W280" s="158"/>
      <c r="X280" s="158" t="s">
        <v>144</v>
      </c>
      <c r="Y280" s="158" t="s">
        <v>145</v>
      </c>
      <c r="Z280" s="147"/>
      <c r="AA280" s="147"/>
      <c r="AB280" s="147"/>
      <c r="AC280" s="147"/>
      <c r="AD280" s="147"/>
      <c r="AE280" s="147"/>
      <c r="AF280" s="147"/>
      <c r="AG280" s="147" t="s">
        <v>146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2">
      <c r="A281" s="154"/>
      <c r="B281" s="155"/>
      <c r="C281" s="257" t="s">
        <v>496</v>
      </c>
      <c r="D281" s="258"/>
      <c r="E281" s="258"/>
      <c r="F281" s="258"/>
      <c r="G281" s="258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58"/>
      <c r="Z281" s="147"/>
      <c r="AA281" s="147"/>
      <c r="AB281" s="147"/>
      <c r="AC281" s="147"/>
      <c r="AD281" s="147"/>
      <c r="AE281" s="147"/>
      <c r="AF281" s="147"/>
      <c r="AG281" s="147" t="s">
        <v>155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3">
      <c r="A282" s="154"/>
      <c r="B282" s="155"/>
      <c r="C282" s="259" t="s">
        <v>497</v>
      </c>
      <c r="D282" s="260"/>
      <c r="E282" s="260"/>
      <c r="F282" s="260"/>
      <c r="G282" s="260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7"/>
      <c r="AA282" s="147"/>
      <c r="AB282" s="147"/>
      <c r="AC282" s="147"/>
      <c r="AD282" s="147"/>
      <c r="AE282" s="147"/>
      <c r="AF282" s="147"/>
      <c r="AG282" s="147" t="s">
        <v>155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>
      <c r="A283" s="154"/>
      <c r="B283" s="155"/>
      <c r="C283" s="259" t="s">
        <v>498</v>
      </c>
      <c r="D283" s="260"/>
      <c r="E283" s="260"/>
      <c r="F283" s="260"/>
      <c r="G283" s="260"/>
      <c r="H283" s="158"/>
      <c r="I283" s="158"/>
      <c r="J283" s="158"/>
      <c r="K283" s="158"/>
      <c r="L283" s="158"/>
      <c r="M283" s="158"/>
      <c r="N283" s="157"/>
      <c r="O283" s="157"/>
      <c r="P283" s="157"/>
      <c r="Q283" s="157"/>
      <c r="R283" s="158"/>
      <c r="S283" s="158"/>
      <c r="T283" s="158"/>
      <c r="U283" s="158"/>
      <c r="V283" s="158"/>
      <c r="W283" s="158"/>
      <c r="X283" s="158"/>
      <c r="Y283" s="158"/>
      <c r="Z283" s="147"/>
      <c r="AA283" s="147"/>
      <c r="AB283" s="147"/>
      <c r="AC283" s="147"/>
      <c r="AD283" s="147"/>
      <c r="AE283" s="147"/>
      <c r="AF283" s="147"/>
      <c r="AG283" s="147" t="s">
        <v>155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2">
      <c r="A284" s="154"/>
      <c r="B284" s="155"/>
      <c r="C284" s="193" t="s">
        <v>499</v>
      </c>
      <c r="D284" s="163"/>
      <c r="E284" s="164">
        <v>1</v>
      </c>
      <c r="F284" s="158"/>
      <c r="G284" s="158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7"/>
      <c r="AA284" s="147"/>
      <c r="AB284" s="147"/>
      <c r="AC284" s="147"/>
      <c r="AD284" s="147"/>
      <c r="AE284" s="147"/>
      <c r="AF284" s="147"/>
      <c r="AG284" s="147" t="s">
        <v>160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>
      <c r="A285" s="176">
        <v>104</v>
      </c>
      <c r="B285" s="177" t="s">
        <v>500</v>
      </c>
      <c r="C285" s="192" t="s">
        <v>501</v>
      </c>
      <c r="D285" s="178" t="s">
        <v>502</v>
      </c>
      <c r="E285" s="179">
        <v>2853.92</v>
      </c>
      <c r="F285" s="180"/>
      <c r="G285" s="181">
        <f>ROUND(E285*F285,2)</f>
        <v>0</v>
      </c>
      <c r="H285" s="159"/>
      <c r="I285" s="158">
        <f>ROUND(E285*H285,2)</f>
        <v>0</v>
      </c>
      <c r="J285" s="159"/>
      <c r="K285" s="158">
        <f>ROUND(E285*J285,2)</f>
        <v>0</v>
      </c>
      <c r="L285" s="158">
        <v>15</v>
      </c>
      <c r="M285" s="158">
        <f>G285*(1+L285/100)</f>
        <v>0</v>
      </c>
      <c r="N285" s="157">
        <v>0</v>
      </c>
      <c r="O285" s="157">
        <f>ROUND(E285*N285,2)</f>
        <v>0</v>
      </c>
      <c r="P285" s="157">
        <v>0</v>
      </c>
      <c r="Q285" s="157">
        <f>ROUND(E285*P285,2)</f>
        <v>0</v>
      </c>
      <c r="R285" s="158"/>
      <c r="S285" s="158" t="s">
        <v>201</v>
      </c>
      <c r="T285" s="158" t="s">
        <v>202</v>
      </c>
      <c r="U285" s="158">
        <v>0</v>
      </c>
      <c r="V285" s="158">
        <f>ROUND(E285*U285,2)</f>
        <v>0</v>
      </c>
      <c r="W285" s="158"/>
      <c r="X285" s="158" t="s">
        <v>144</v>
      </c>
      <c r="Y285" s="158" t="s">
        <v>145</v>
      </c>
      <c r="Z285" s="147"/>
      <c r="AA285" s="147"/>
      <c r="AB285" s="147"/>
      <c r="AC285" s="147"/>
      <c r="AD285" s="147"/>
      <c r="AE285" s="147"/>
      <c r="AF285" s="147"/>
      <c r="AG285" s="147" t="s">
        <v>146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2">
      <c r="A286" s="154"/>
      <c r="B286" s="155"/>
      <c r="C286" s="257" t="s">
        <v>503</v>
      </c>
      <c r="D286" s="258"/>
      <c r="E286" s="258"/>
      <c r="F286" s="258"/>
      <c r="G286" s="258"/>
      <c r="H286" s="158"/>
      <c r="I286" s="158"/>
      <c r="J286" s="158"/>
      <c r="K286" s="158"/>
      <c r="L286" s="158"/>
      <c r="M286" s="158"/>
      <c r="N286" s="157"/>
      <c r="O286" s="157"/>
      <c r="P286" s="157"/>
      <c r="Q286" s="157"/>
      <c r="R286" s="158"/>
      <c r="S286" s="158"/>
      <c r="T286" s="158"/>
      <c r="U286" s="158"/>
      <c r="V286" s="158"/>
      <c r="W286" s="158"/>
      <c r="X286" s="158"/>
      <c r="Y286" s="158"/>
      <c r="Z286" s="147"/>
      <c r="AA286" s="147"/>
      <c r="AB286" s="147"/>
      <c r="AC286" s="147"/>
      <c r="AD286" s="147"/>
      <c r="AE286" s="147"/>
      <c r="AF286" s="147"/>
      <c r="AG286" s="147" t="s">
        <v>155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3">
      <c r="A287" s="154"/>
      <c r="B287" s="155"/>
      <c r="C287" s="194" t="s">
        <v>206</v>
      </c>
      <c r="D287" s="160"/>
      <c r="E287" s="161"/>
      <c r="F287" s="162"/>
      <c r="G287" s="162"/>
      <c r="H287" s="158"/>
      <c r="I287" s="158"/>
      <c r="J287" s="158"/>
      <c r="K287" s="158"/>
      <c r="L287" s="158"/>
      <c r="M287" s="158"/>
      <c r="N287" s="157"/>
      <c r="O287" s="157"/>
      <c r="P287" s="157"/>
      <c r="Q287" s="157"/>
      <c r="R287" s="158"/>
      <c r="S287" s="158"/>
      <c r="T287" s="158"/>
      <c r="U287" s="158"/>
      <c r="V287" s="158"/>
      <c r="W287" s="158"/>
      <c r="X287" s="158"/>
      <c r="Y287" s="158"/>
      <c r="Z287" s="147"/>
      <c r="AA287" s="147"/>
      <c r="AB287" s="147"/>
      <c r="AC287" s="147"/>
      <c r="AD287" s="147"/>
      <c r="AE287" s="147"/>
      <c r="AF287" s="147"/>
      <c r="AG287" s="147" t="s">
        <v>155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3">
      <c r="A288" s="154"/>
      <c r="B288" s="155"/>
      <c r="C288" s="259" t="s">
        <v>504</v>
      </c>
      <c r="D288" s="260"/>
      <c r="E288" s="260"/>
      <c r="F288" s="260"/>
      <c r="G288" s="260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7"/>
      <c r="AA288" s="147"/>
      <c r="AB288" s="147"/>
      <c r="AC288" s="147"/>
      <c r="AD288" s="147"/>
      <c r="AE288" s="147"/>
      <c r="AF288" s="147"/>
      <c r="AG288" s="147" t="s">
        <v>155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ht="24" outlineLevel="3">
      <c r="A289" s="154"/>
      <c r="B289" s="155"/>
      <c r="C289" s="259" t="s">
        <v>505</v>
      </c>
      <c r="D289" s="260"/>
      <c r="E289" s="260"/>
      <c r="F289" s="260"/>
      <c r="G289" s="260"/>
      <c r="H289" s="158"/>
      <c r="I289" s="158"/>
      <c r="J289" s="158"/>
      <c r="K289" s="158"/>
      <c r="L289" s="158"/>
      <c r="M289" s="158"/>
      <c r="N289" s="157"/>
      <c r="O289" s="157"/>
      <c r="P289" s="157"/>
      <c r="Q289" s="157"/>
      <c r="R289" s="158"/>
      <c r="S289" s="158"/>
      <c r="T289" s="158"/>
      <c r="U289" s="158"/>
      <c r="V289" s="158"/>
      <c r="W289" s="158"/>
      <c r="X289" s="158"/>
      <c r="Y289" s="158"/>
      <c r="Z289" s="147"/>
      <c r="AA289" s="147"/>
      <c r="AB289" s="147"/>
      <c r="AC289" s="147"/>
      <c r="AD289" s="147"/>
      <c r="AE289" s="147"/>
      <c r="AF289" s="147"/>
      <c r="AG289" s="147" t="s">
        <v>155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88" t="str">
        <f t="shared" ref="BA289:BA294" si="7">C289</f>
        <v>Navržené řešení je nutné si odsouhlasit s dodavatelem výtahů. V případě výběru jiného dodavatele výtahu je nutné odsouhlasit navržené řešení, popřípadě provést přizpůsobení a změny ocelové konstrukce.</v>
      </c>
      <c r="BB289" s="147"/>
      <c r="BC289" s="147"/>
      <c r="BD289" s="147"/>
      <c r="BE289" s="147"/>
      <c r="BF289" s="147"/>
      <c r="BG289" s="147"/>
      <c r="BH289" s="147"/>
    </row>
    <row r="290" spans="1:60" ht="24" outlineLevel="3">
      <c r="A290" s="154"/>
      <c r="B290" s="155"/>
      <c r="C290" s="259" t="s">
        <v>506</v>
      </c>
      <c r="D290" s="260"/>
      <c r="E290" s="260"/>
      <c r="F290" s="260"/>
      <c r="G290" s="260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7"/>
      <c r="AA290" s="147"/>
      <c r="AB290" s="147"/>
      <c r="AC290" s="147"/>
      <c r="AD290" s="147"/>
      <c r="AE290" s="147"/>
      <c r="AF290" s="147"/>
      <c r="AG290" s="147" t="s">
        <v>155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88" t="str">
        <f t="shared" si="7"/>
        <v>Před zahájením realizace musí být provedena výrobní dokumentace, která bude schválená hlavním projektantem! Tato dokumentace neslouží jako výrobní dokumentace!</v>
      </c>
      <c r="BB290" s="147"/>
      <c r="BC290" s="147"/>
      <c r="BD290" s="147"/>
      <c r="BE290" s="147"/>
      <c r="BF290" s="147"/>
      <c r="BG290" s="147"/>
      <c r="BH290" s="147"/>
    </row>
    <row r="291" spans="1:60" outlineLevel="3">
      <c r="A291" s="154"/>
      <c r="B291" s="155"/>
      <c r="C291" s="259" t="s">
        <v>580</v>
      </c>
      <c r="D291" s="260"/>
      <c r="E291" s="260"/>
      <c r="F291" s="260"/>
      <c r="G291" s="260"/>
      <c r="H291" s="158"/>
      <c r="I291" s="158"/>
      <c r="J291" s="158"/>
      <c r="K291" s="158"/>
      <c r="L291" s="158"/>
      <c r="M291" s="158"/>
      <c r="N291" s="157"/>
      <c r="O291" s="157"/>
      <c r="P291" s="157"/>
      <c r="Q291" s="157"/>
      <c r="R291" s="158"/>
      <c r="S291" s="158"/>
      <c r="T291" s="158"/>
      <c r="U291" s="158"/>
      <c r="V291" s="158"/>
      <c r="W291" s="158"/>
      <c r="X291" s="158"/>
      <c r="Y291" s="158"/>
      <c r="Z291" s="147"/>
      <c r="AA291" s="147"/>
      <c r="AB291" s="147"/>
      <c r="AC291" s="147"/>
      <c r="AD291" s="147"/>
      <c r="AE291" s="147"/>
      <c r="AF291" s="147"/>
      <c r="AG291" s="147" t="s">
        <v>155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88" t="str">
        <f t="shared" si="7"/>
        <v>- Všechny prvky konstrukce jsou navrženy z klasických válcovaných profilů a plechů pevnostní třídy S235 dle EN 10027.</v>
      </c>
      <c r="BB291" s="147"/>
      <c r="BC291" s="147"/>
      <c r="BD291" s="147"/>
      <c r="BE291" s="147"/>
      <c r="BF291" s="147"/>
      <c r="BG291" s="147"/>
      <c r="BH291" s="147"/>
    </row>
    <row r="292" spans="1:60" outlineLevel="3">
      <c r="A292" s="154"/>
      <c r="B292" s="155"/>
      <c r="C292" s="259" t="s">
        <v>507</v>
      </c>
      <c r="D292" s="260"/>
      <c r="E292" s="260"/>
      <c r="F292" s="260"/>
      <c r="G292" s="260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7"/>
      <c r="AA292" s="147"/>
      <c r="AB292" s="147"/>
      <c r="AC292" s="147"/>
      <c r="AD292" s="147"/>
      <c r="AE292" s="147"/>
      <c r="AF292" s="147"/>
      <c r="AG292" s="147" t="s">
        <v>155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88" t="str">
        <f t="shared" si="7"/>
        <v>- Rohové sloupy a horní rám OK VŠ jsou z profilu 100/100/5. V horním rámu je soustava montážních nosníků a podélný</v>
      </c>
      <c r="BB292" s="147"/>
      <c r="BC292" s="147"/>
      <c r="BD292" s="147"/>
      <c r="BE292" s="147"/>
      <c r="BF292" s="147"/>
      <c r="BG292" s="147"/>
      <c r="BH292" s="147"/>
    </row>
    <row r="293" spans="1:60" outlineLevel="3">
      <c r="A293" s="154"/>
      <c r="B293" s="155"/>
      <c r="C293" s="259" t="s">
        <v>508</v>
      </c>
      <c r="D293" s="260"/>
      <c r="E293" s="260"/>
      <c r="F293" s="260"/>
      <c r="G293" s="260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7"/>
      <c r="AA293" s="147"/>
      <c r="AB293" s="147"/>
      <c r="AC293" s="147"/>
      <c r="AD293" s="147"/>
      <c r="AE293" s="147"/>
      <c r="AF293" s="147"/>
      <c r="AG293" s="147" t="s">
        <v>155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88" t="str">
        <f t="shared" si="7"/>
        <v>střední dělící nosník   vše z profilu 100/100/5.Mmezi nosníky jsou ztužující diagonály z profilu 60/60/4. V posledním vrchním</v>
      </c>
      <c r="BB293" s="147"/>
      <c r="BC293" s="147"/>
      <c r="BD293" s="147"/>
      <c r="BE293" s="147"/>
      <c r="BF293" s="147"/>
      <c r="BG293" s="147"/>
      <c r="BH293" s="147"/>
    </row>
    <row r="294" spans="1:60" ht="36" outlineLevel="3">
      <c r="A294" s="154"/>
      <c r="B294" s="155"/>
      <c r="C294" s="259" t="s">
        <v>509</v>
      </c>
      <c r="D294" s="260"/>
      <c r="E294" s="260"/>
      <c r="F294" s="260"/>
      <c r="G294" s="260"/>
      <c r="H294" s="158"/>
      <c r="I294" s="158"/>
      <c r="J294" s="158"/>
      <c r="K294" s="158"/>
      <c r="L294" s="158"/>
      <c r="M294" s="158"/>
      <c r="N294" s="157"/>
      <c r="O294" s="157"/>
      <c r="P294" s="157"/>
      <c r="Q294" s="157"/>
      <c r="R294" s="158"/>
      <c r="S294" s="158"/>
      <c r="T294" s="158"/>
      <c r="U294" s="158"/>
      <c r="V294" s="158"/>
      <c r="W294" s="158"/>
      <c r="X294" s="158"/>
      <c r="Y294" s="158"/>
      <c r="Z294" s="147"/>
      <c r="AA294" s="147"/>
      <c r="AB294" s="147"/>
      <c r="AC294" s="147"/>
      <c r="AD294" s="147"/>
      <c r="AE294" s="147"/>
      <c r="AF294" s="147"/>
      <c r="AG294" s="147" t="s">
        <v>155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88" t="str">
        <f t="shared" si="7"/>
        <v>poli v bočních stěnách jsou diagonály z profilu 60/60/4. V bočních stěnách v horní části jsou vždy 2 nosníky nad sebou z profilu100/100/5, tyto nosníky slouží k uložení výtahového stroje. Vodorovné příčky ve stěnách jsou z profilu 100/100/4, příčky v zadní stěně a čelní stěně vždy těsně pod stropem jsou z profilu 100/50/4, stejného profilu jsou sloupky kolem</v>
      </c>
      <c r="BB294" s="147"/>
      <c r="BC294" s="147"/>
      <c r="BD294" s="147"/>
      <c r="BE294" s="147"/>
      <c r="BF294" s="147"/>
      <c r="BG294" s="147"/>
      <c r="BH294" s="147"/>
    </row>
    <row r="295" spans="1:60" outlineLevel="3">
      <c r="A295" s="154"/>
      <c r="B295" s="155"/>
      <c r="C295" s="259" t="s">
        <v>510</v>
      </c>
      <c r="D295" s="260"/>
      <c r="E295" s="260"/>
      <c r="F295" s="260"/>
      <c r="G295" s="260"/>
      <c r="H295" s="158"/>
      <c r="I295" s="158"/>
      <c r="J295" s="158"/>
      <c r="K295" s="158"/>
      <c r="L295" s="158"/>
      <c r="M295" s="158"/>
      <c r="N295" s="157"/>
      <c r="O295" s="157"/>
      <c r="P295" s="157"/>
      <c r="Q295" s="157"/>
      <c r="R295" s="158"/>
      <c r="S295" s="158"/>
      <c r="T295" s="158"/>
      <c r="U295" s="158"/>
      <c r="V295" s="158"/>
      <c r="W295" s="158"/>
      <c r="X295" s="158"/>
      <c r="Y295" s="158"/>
      <c r="Z295" s="147"/>
      <c r="AA295" s="147"/>
      <c r="AB295" s="147"/>
      <c r="AC295" s="147"/>
      <c r="AD295" s="147"/>
      <c r="AE295" s="147"/>
      <c r="AF295" s="147"/>
      <c r="AG295" s="147" t="s">
        <v>155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3">
      <c r="A296" s="154"/>
      <c r="B296" s="155"/>
      <c r="C296" s="259" t="s">
        <v>511</v>
      </c>
      <c r="D296" s="260"/>
      <c r="E296" s="260"/>
      <c r="F296" s="260"/>
      <c r="G296" s="260"/>
      <c r="H296" s="158"/>
      <c r="I296" s="158"/>
      <c r="J296" s="158"/>
      <c r="K296" s="158"/>
      <c r="L296" s="158"/>
      <c r="M296" s="158"/>
      <c r="N296" s="157"/>
      <c r="O296" s="157"/>
      <c r="P296" s="157"/>
      <c r="Q296" s="157"/>
      <c r="R296" s="158"/>
      <c r="S296" s="158"/>
      <c r="T296" s="158"/>
      <c r="U296" s="158"/>
      <c r="V296" s="158"/>
      <c r="W296" s="158"/>
      <c r="X296" s="158"/>
      <c r="Y296" s="158"/>
      <c r="Z296" s="147"/>
      <c r="AA296" s="147"/>
      <c r="AB296" s="147"/>
      <c r="AC296" s="147"/>
      <c r="AD296" s="147"/>
      <c r="AE296" s="147"/>
      <c r="AF296" s="147"/>
      <c r="AG296" s="147" t="s">
        <v>155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>
      <c r="A297" s="154"/>
      <c r="B297" s="155"/>
      <c r="C297" s="259" t="s">
        <v>512</v>
      </c>
      <c r="D297" s="260"/>
      <c r="E297" s="260"/>
      <c r="F297" s="260"/>
      <c r="G297" s="260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7"/>
      <c r="AA297" s="147"/>
      <c r="AB297" s="147"/>
      <c r="AC297" s="147"/>
      <c r="AD297" s="147"/>
      <c r="AE297" s="147"/>
      <c r="AF297" s="147"/>
      <c r="AG297" s="147" t="s">
        <v>155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88" t="str">
        <f>C297</f>
        <v>- Konstrukci OK VŠ kotvit po výšce u rohových sloupů čelní vstupní stěny v každém patře v úrovni jednotlivých pater do</v>
      </c>
      <c r="BB297" s="147"/>
      <c r="BC297" s="147"/>
      <c r="BD297" s="147"/>
      <c r="BE297" s="147"/>
      <c r="BF297" s="147"/>
      <c r="BG297" s="147"/>
      <c r="BH297" s="147"/>
    </row>
    <row r="298" spans="1:60" outlineLevel="3">
      <c r="A298" s="154"/>
      <c r="B298" s="155"/>
      <c r="C298" s="259" t="s">
        <v>513</v>
      </c>
      <c r="D298" s="260"/>
      <c r="E298" s="260"/>
      <c r="F298" s="260"/>
      <c r="G298" s="260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7"/>
      <c r="AA298" s="147"/>
      <c r="AB298" s="147"/>
      <c r="AC298" s="147"/>
      <c r="AD298" s="147"/>
      <c r="AE298" s="147"/>
      <c r="AF298" s="147"/>
      <c r="AG298" s="147" t="s">
        <v>155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88" t="str">
        <f>C298</f>
        <v>ocelového válcovaného nosníku konstrukci stropu přes kotevní prvky. Poslední kotevní místo čelních sloupů je v úrovni</v>
      </c>
      <c r="BB298" s="147"/>
      <c r="BC298" s="147"/>
      <c r="BD298" s="147"/>
      <c r="BE298" s="147"/>
      <c r="BF298" s="147"/>
      <c r="BG298" s="147"/>
      <c r="BH298" s="147"/>
    </row>
    <row r="299" spans="1:60" ht="24" outlineLevel="3">
      <c r="A299" s="154"/>
      <c r="B299" s="155"/>
      <c r="C299" s="259" t="s">
        <v>581</v>
      </c>
      <c r="D299" s="260"/>
      <c r="E299" s="260"/>
      <c r="F299" s="260"/>
      <c r="G299" s="260"/>
      <c r="H299" s="158"/>
      <c r="I299" s="158"/>
      <c r="J299" s="158"/>
      <c r="K299" s="158"/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Y299" s="158"/>
      <c r="Z299" s="147"/>
      <c r="AA299" s="147"/>
      <c r="AB299" s="147"/>
      <c r="AC299" s="147"/>
      <c r="AD299" s="147"/>
      <c r="AE299" s="147"/>
      <c r="AF299" s="147"/>
      <c r="AG299" s="147" t="s">
        <v>155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88" t="str">
        <f>C299</f>
        <v>nosné stropní konstrukce patra nad podlahou +6,00 m. U zadní stěny konstrukci rohových sloupů kotvit pod prahem výtahových dveří (pod úrovni -1,20 m) k žb věnci domu.</v>
      </c>
      <c r="BB299" s="147"/>
      <c r="BC299" s="147"/>
      <c r="BD299" s="147"/>
      <c r="BE299" s="147"/>
      <c r="BF299" s="147"/>
      <c r="BG299" s="147"/>
      <c r="BH299" s="147"/>
    </row>
    <row r="300" spans="1:60" ht="72" outlineLevel="3">
      <c r="A300" s="154"/>
      <c r="B300" s="155"/>
      <c r="C300" s="259" t="s">
        <v>582</v>
      </c>
      <c r="D300" s="260"/>
      <c r="E300" s="260"/>
      <c r="F300" s="260"/>
      <c r="G300" s="260"/>
      <c r="H300" s="158"/>
      <c r="I300" s="158"/>
      <c r="J300" s="158"/>
      <c r="K300" s="158"/>
      <c r="L300" s="158"/>
      <c r="M300" s="158"/>
      <c r="N300" s="157"/>
      <c r="O300" s="157"/>
      <c r="P300" s="157"/>
      <c r="Q300" s="157"/>
      <c r="R300" s="158"/>
      <c r="S300" s="158"/>
      <c r="T300" s="158"/>
      <c r="U300" s="158"/>
      <c r="V300" s="158"/>
      <c r="W300" s="158"/>
      <c r="X300" s="158"/>
      <c r="Y300" s="158"/>
      <c r="Z300" s="147"/>
      <c r="AA300" s="147"/>
      <c r="AB300" s="147"/>
      <c r="AC300" s="147"/>
      <c r="AD300" s="147"/>
      <c r="AE300" s="147"/>
      <c r="AF300" s="147"/>
      <c r="AG300" s="147" t="s">
        <v>155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88" t="str">
        <f>C300</f>
        <v>- Kotvení k ŽB pomocí chemických kotev přes distanční kotevní prvky s PE podložkami - min.2x M 12 – do betonu. - Na příčlích výtahové šachty jsou umístěny a navařeny plechy o tloušťce 8 mm s navařenými závitovými tyčemi M12 pro uchycení konzol vodítek výtahové kabiny. - Dílenské spoje budou svařované, montážní spoje šroubové nebo svařované. Montáž ocelových konstrukcí musí provádět odborná firma za splnění všech bezpečnostních předpisů a norem. - Povrchová úprava ocelové konstrukce bude provedena syntetickým nátěrem v celkovém minimální tloušťce 120µm. Stupeň korozní agresivity  C 2 (životnost nátěru - střední). Nátěr bude proveden v tomto rozsahu:</v>
      </c>
      <c r="BB300" s="147"/>
      <c r="BC300" s="147"/>
      <c r="BD300" s="147"/>
      <c r="BE300" s="147"/>
      <c r="BF300" s="147"/>
      <c r="BG300" s="147"/>
      <c r="BH300" s="147"/>
    </row>
    <row r="301" spans="1:60" outlineLevel="3">
      <c r="A301" s="154"/>
      <c r="B301" s="155"/>
      <c r="C301" s="259" t="s">
        <v>514</v>
      </c>
      <c r="D301" s="260"/>
      <c r="E301" s="260"/>
      <c r="F301" s="260"/>
      <c r="G301" s="260"/>
      <c r="H301" s="158"/>
      <c r="I301" s="158"/>
      <c r="J301" s="158"/>
      <c r="K301" s="158"/>
      <c r="L301" s="158"/>
      <c r="M301" s="158"/>
      <c r="N301" s="157"/>
      <c r="O301" s="157"/>
      <c r="P301" s="157"/>
      <c r="Q301" s="157"/>
      <c r="R301" s="158"/>
      <c r="S301" s="158"/>
      <c r="T301" s="158"/>
      <c r="U301" s="158"/>
      <c r="V301" s="158"/>
      <c r="W301" s="158"/>
      <c r="X301" s="158"/>
      <c r="Y301" s="158"/>
      <c r="Z301" s="147"/>
      <c r="AA301" s="147"/>
      <c r="AB301" s="147"/>
      <c r="AC301" s="147"/>
      <c r="AD301" s="147"/>
      <c r="AE301" s="147"/>
      <c r="AF301" s="147"/>
      <c r="AG301" s="147" t="s">
        <v>155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>
      <c r="A302" s="154">
        <v>105</v>
      </c>
      <c r="B302" s="155" t="s">
        <v>515</v>
      </c>
      <c r="C302" s="196" t="s">
        <v>516</v>
      </c>
      <c r="D302" s="156" t="s">
        <v>0</v>
      </c>
      <c r="E302" s="189"/>
      <c r="F302" s="159"/>
      <c r="G302" s="158">
        <f>ROUND(E302*F302,2)</f>
        <v>0</v>
      </c>
      <c r="H302" s="159"/>
      <c r="I302" s="158">
        <f>ROUND(E302*H302,2)</f>
        <v>0</v>
      </c>
      <c r="J302" s="159"/>
      <c r="K302" s="158">
        <f>ROUND(E302*J302,2)</f>
        <v>0</v>
      </c>
      <c r="L302" s="158">
        <v>15</v>
      </c>
      <c r="M302" s="158">
        <f>G302*(1+L302/100)</f>
        <v>0</v>
      </c>
      <c r="N302" s="157">
        <v>0</v>
      </c>
      <c r="O302" s="157">
        <f>ROUND(E302*N302,2)</f>
        <v>0</v>
      </c>
      <c r="P302" s="157">
        <v>0</v>
      </c>
      <c r="Q302" s="157">
        <f>ROUND(E302*P302,2)</f>
        <v>0</v>
      </c>
      <c r="R302" s="158"/>
      <c r="S302" s="158" t="s">
        <v>142</v>
      </c>
      <c r="T302" s="158" t="s">
        <v>143</v>
      </c>
      <c r="U302" s="158">
        <v>0</v>
      </c>
      <c r="V302" s="158">
        <f>ROUND(E302*U302,2)</f>
        <v>0</v>
      </c>
      <c r="W302" s="158"/>
      <c r="X302" s="158" t="s">
        <v>473</v>
      </c>
      <c r="Y302" s="158" t="s">
        <v>145</v>
      </c>
      <c r="Z302" s="147"/>
      <c r="AA302" s="147"/>
      <c r="AB302" s="147"/>
      <c r="AC302" s="147"/>
      <c r="AD302" s="147"/>
      <c r="AE302" s="147"/>
      <c r="AF302" s="147"/>
      <c r="AG302" s="147" t="s">
        <v>474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ht="14">
      <c r="A303" s="169" t="s">
        <v>137</v>
      </c>
      <c r="B303" s="170" t="s">
        <v>98</v>
      </c>
      <c r="C303" s="190" t="s">
        <v>99</v>
      </c>
      <c r="D303" s="171"/>
      <c r="E303" s="172"/>
      <c r="F303" s="173"/>
      <c r="G303" s="174">
        <f>SUMIF(AG304:AG305,"&lt;&gt;NOR",G304:G305)</f>
        <v>0</v>
      </c>
      <c r="H303" s="168"/>
      <c r="I303" s="168">
        <f>SUM(I304:I305)</f>
        <v>0</v>
      </c>
      <c r="J303" s="168"/>
      <c r="K303" s="168">
        <f>SUM(K304:K305)</f>
        <v>0</v>
      </c>
      <c r="L303" s="168"/>
      <c r="M303" s="168">
        <f>SUM(M304:M305)</f>
        <v>0</v>
      </c>
      <c r="N303" s="167"/>
      <c r="O303" s="167">
        <f>SUM(O304:O305)</f>
        <v>2.14</v>
      </c>
      <c r="P303" s="167"/>
      <c r="Q303" s="167">
        <f>SUM(Q304:Q305)</f>
        <v>0</v>
      </c>
      <c r="R303" s="168"/>
      <c r="S303" s="168"/>
      <c r="T303" s="168"/>
      <c r="U303" s="168"/>
      <c r="V303" s="168">
        <f>SUM(V304:V305)</f>
        <v>0</v>
      </c>
      <c r="W303" s="168"/>
      <c r="X303" s="168"/>
      <c r="Y303" s="168"/>
      <c r="AG303" t="s">
        <v>138</v>
      </c>
    </row>
    <row r="304" spans="1:60" outlineLevel="1">
      <c r="A304" s="176">
        <v>106</v>
      </c>
      <c r="B304" s="177" t="s">
        <v>517</v>
      </c>
      <c r="C304" s="192" t="s">
        <v>518</v>
      </c>
      <c r="D304" s="178" t="s">
        <v>141</v>
      </c>
      <c r="E304" s="179">
        <v>15.3</v>
      </c>
      <c r="F304" s="180"/>
      <c r="G304" s="181">
        <f>ROUND(E304*F304,2)</f>
        <v>0</v>
      </c>
      <c r="H304" s="159"/>
      <c r="I304" s="158">
        <f>ROUND(E304*H304,2)</f>
        <v>0</v>
      </c>
      <c r="J304" s="159"/>
      <c r="K304" s="158">
        <f>ROUND(E304*J304,2)</f>
        <v>0</v>
      </c>
      <c r="L304" s="158">
        <v>15</v>
      </c>
      <c r="M304" s="158">
        <f>G304*(1+L304/100)</f>
        <v>0</v>
      </c>
      <c r="N304" s="157">
        <v>0.14016000000000001</v>
      </c>
      <c r="O304" s="157">
        <f>ROUND(E304*N304,2)</f>
        <v>2.14</v>
      </c>
      <c r="P304" s="157">
        <v>0</v>
      </c>
      <c r="Q304" s="157">
        <f>ROUND(E304*P304,2)</f>
        <v>0</v>
      </c>
      <c r="R304" s="158"/>
      <c r="S304" s="158" t="s">
        <v>142</v>
      </c>
      <c r="T304" s="158" t="s">
        <v>188</v>
      </c>
      <c r="U304" s="158">
        <v>0</v>
      </c>
      <c r="V304" s="158">
        <f>ROUND(E304*U304,2)</f>
        <v>0</v>
      </c>
      <c r="W304" s="158"/>
      <c r="X304" s="158" t="s">
        <v>189</v>
      </c>
      <c r="Y304" s="158" t="s">
        <v>145</v>
      </c>
      <c r="Z304" s="147"/>
      <c r="AA304" s="147"/>
      <c r="AB304" s="147"/>
      <c r="AC304" s="147"/>
      <c r="AD304" s="147"/>
      <c r="AE304" s="147"/>
      <c r="AF304" s="147"/>
      <c r="AG304" s="147" t="s">
        <v>190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2">
      <c r="A305" s="154"/>
      <c r="B305" s="155"/>
      <c r="C305" s="193" t="s">
        <v>440</v>
      </c>
      <c r="D305" s="163"/>
      <c r="E305" s="164">
        <v>15.3</v>
      </c>
      <c r="F305" s="158"/>
      <c r="G305" s="158"/>
      <c r="H305" s="158"/>
      <c r="I305" s="158"/>
      <c r="J305" s="158"/>
      <c r="K305" s="158"/>
      <c r="L305" s="158"/>
      <c r="M305" s="158"/>
      <c r="N305" s="157"/>
      <c r="O305" s="157"/>
      <c r="P305" s="157"/>
      <c r="Q305" s="157"/>
      <c r="R305" s="158"/>
      <c r="S305" s="158"/>
      <c r="T305" s="158"/>
      <c r="U305" s="158"/>
      <c r="V305" s="158"/>
      <c r="W305" s="158"/>
      <c r="X305" s="158"/>
      <c r="Y305" s="158"/>
      <c r="Z305" s="147"/>
      <c r="AA305" s="147"/>
      <c r="AB305" s="147"/>
      <c r="AC305" s="147"/>
      <c r="AD305" s="147"/>
      <c r="AE305" s="147"/>
      <c r="AF305" s="147"/>
      <c r="AG305" s="147" t="s">
        <v>160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ht="14">
      <c r="A306" s="169" t="s">
        <v>137</v>
      </c>
      <c r="B306" s="170" t="s">
        <v>100</v>
      </c>
      <c r="C306" s="190" t="s">
        <v>101</v>
      </c>
      <c r="D306" s="171"/>
      <c r="E306" s="172"/>
      <c r="F306" s="173"/>
      <c r="G306" s="174">
        <f>SUMIF(AG307:AG311,"&lt;&gt;NOR",G307:G311)</f>
        <v>0</v>
      </c>
      <c r="H306" s="168"/>
      <c r="I306" s="168">
        <f>SUM(I307:I311)</f>
        <v>0</v>
      </c>
      <c r="J306" s="168"/>
      <c r="K306" s="168">
        <f>SUM(K307:K311)</f>
        <v>0</v>
      </c>
      <c r="L306" s="168"/>
      <c r="M306" s="168">
        <f>SUM(M307:M311)</f>
        <v>0</v>
      </c>
      <c r="N306" s="167"/>
      <c r="O306" s="167">
        <f>SUM(O307:O311)</f>
        <v>0.02</v>
      </c>
      <c r="P306" s="167"/>
      <c r="Q306" s="167">
        <f>SUM(Q307:Q311)</f>
        <v>0</v>
      </c>
      <c r="R306" s="168"/>
      <c r="S306" s="168"/>
      <c r="T306" s="168"/>
      <c r="U306" s="168"/>
      <c r="V306" s="168">
        <f>SUM(V307:V311)</f>
        <v>6.97</v>
      </c>
      <c r="W306" s="168"/>
      <c r="X306" s="168"/>
      <c r="Y306" s="168"/>
      <c r="AG306" t="s">
        <v>138</v>
      </c>
    </row>
    <row r="307" spans="1:60" outlineLevel="1">
      <c r="A307" s="176">
        <v>107</v>
      </c>
      <c r="B307" s="177" t="s">
        <v>519</v>
      </c>
      <c r="C307" s="192" t="s">
        <v>520</v>
      </c>
      <c r="D307" s="178" t="s">
        <v>141</v>
      </c>
      <c r="E307" s="179">
        <v>1.7</v>
      </c>
      <c r="F307" s="180"/>
      <c r="G307" s="181">
        <f>ROUND(E307*F307,2)</f>
        <v>0</v>
      </c>
      <c r="H307" s="159"/>
      <c r="I307" s="158">
        <f>ROUND(E307*H307,2)</f>
        <v>0</v>
      </c>
      <c r="J307" s="159"/>
      <c r="K307" s="158">
        <f>ROUND(E307*J307,2)</f>
        <v>0</v>
      </c>
      <c r="L307" s="158">
        <v>15</v>
      </c>
      <c r="M307" s="158">
        <f>G307*(1+L307/100)</f>
        <v>0</v>
      </c>
      <c r="N307" s="157">
        <v>4.6100000000000004E-3</v>
      </c>
      <c r="O307" s="157">
        <f>ROUND(E307*N307,2)</f>
        <v>0.01</v>
      </c>
      <c r="P307" s="157">
        <v>0</v>
      </c>
      <c r="Q307" s="157">
        <f>ROUND(E307*P307,2)</f>
        <v>0</v>
      </c>
      <c r="R307" s="158"/>
      <c r="S307" s="158" t="s">
        <v>142</v>
      </c>
      <c r="T307" s="158" t="s">
        <v>143</v>
      </c>
      <c r="U307" s="158">
        <v>0.4</v>
      </c>
      <c r="V307" s="158">
        <f>ROUND(E307*U307,2)</f>
        <v>0.68</v>
      </c>
      <c r="W307" s="158"/>
      <c r="X307" s="158" t="s">
        <v>144</v>
      </c>
      <c r="Y307" s="158" t="s">
        <v>145</v>
      </c>
      <c r="Z307" s="147"/>
      <c r="AA307" s="147"/>
      <c r="AB307" s="147"/>
      <c r="AC307" s="147"/>
      <c r="AD307" s="147"/>
      <c r="AE307" s="147"/>
      <c r="AF307" s="147"/>
      <c r="AG307" s="147" t="s">
        <v>146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2">
      <c r="A308" s="154"/>
      <c r="B308" s="155"/>
      <c r="C308" s="257" t="s">
        <v>521</v>
      </c>
      <c r="D308" s="258"/>
      <c r="E308" s="258"/>
      <c r="F308" s="258"/>
      <c r="G308" s="2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7"/>
      <c r="AA308" s="147"/>
      <c r="AB308" s="147"/>
      <c r="AC308" s="147"/>
      <c r="AD308" s="147"/>
      <c r="AE308" s="147"/>
      <c r="AF308" s="147"/>
      <c r="AG308" s="147" t="s">
        <v>155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2">
      <c r="A309" s="154"/>
      <c r="B309" s="155"/>
      <c r="C309" s="193" t="s">
        <v>522</v>
      </c>
      <c r="D309" s="163"/>
      <c r="E309" s="164">
        <v>1.7</v>
      </c>
      <c r="F309" s="158"/>
      <c r="G309" s="158"/>
      <c r="H309" s="158"/>
      <c r="I309" s="158"/>
      <c r="J309" s="158"/>
      <c r="K309" s="158"/>
      <c r="L309" s="158"/>
      <c r="M309" s="158"/>
      <c r="N309" s="157"/>
      <c r="O309" s="157"/>
      <c r="P309" s="157"/>
      <c r="Q309" s="157"/>
      <c r="R309" s="158"/>
      <c r="S309" s="158"/>
      <c r="T309" s="158"/>
      <c r="U309" s="158"/>
      <c r="V309" s="158"/>
      <c r="W309" s="158"/>
      <c r="X309" s="158"/>
      <c r="Y309" s="158"/>
      <c r="Z309" s="147"/>
      <c r="AA309" s="147"/>
      <c r="AB309" s="147"/>
      <c r="AC309" s="147"/>
      <c r="AD309" s="147"/>
      <c r="AE309" s="147"/>
      <c r="AF309" s="147"/>
      <c r="AG309" s="147" t="s">
        <v>160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>
      <c r="A310" s="176">
        <v>108</v>
      </c>
      <c r="B310" s="177" t="s">
        <v>523</v>
      </c>
      <c r="C310" s="192" t="s">
        <v>524</v>
      </c>
      <c r="D310" s="178" t="s">
        <v>141</v>
      </c>
      <c r="E310" s="179">
        <v>10.15</v>
      </c>
      <c r="F310" s="180"/>
      <c r="G310" s="181">
        <f>ROUND(E310*F310,2)</f>
        <v>0</v>
      </c>
      <c r="H310" s="159"/>
      <c r="I310" s="158">
        <f>ROUND(E310*H310,2)</f>
        <v>0</v>
      </c>
      <c r="J310" s="159"/>
      <c r="K310" s="158">
        <f>ROUND(E310*J310,2)</f>
        <v>0</v>
      </c>
      <c r="L310" s="158">
        <v>15</v>
      </c>
      <c r="M310" s="158">
        <f>G310*(1+L310/100)</f>
        <v>0</v>
      </c>
      <c r="N310" s="157">
        <v>7.5000000000000002E-4</v>
      </c>
      <c r="O310" s="157">
        <f>ROUND(E310*N310,2)</f>
        <v>0.01</v>
      </c>
      <c r="P310" s="157">
        <v>0</v>
      </c>
      <c r="Q310" s="157">
        <f>ROUND(E310*P310,2)</f>
        <v>0</v>
      </c>
      <c r="R310" s="158"/>
      <c r="S310" s="158" t="s">
        <v>142</v>
      </c>
      <c r="T310" s="158" t="s">
        <v>143</v>
      </c>
      <c r="U310" s="158">
        <v>0.62</v>
      </c>
      <c r="V310" s="158">
        <f>ROUND(E310*U310,2)</f>
        <v>6.29</v>
      </c>
      <c r="W310" s="158"/>
      <c r="X310" s="158" t="s">
        <v>144</v>
      </c>
      <c r="Y310" s="158" t="s">
        <v>145</v>
      </c>
      <c r="Z310" s="147"/>
      <c r="AA310" s="147"/>
      <c r="AB310" s="147"/>
      <c r="AC310" s="147"/>
      <c r="AD310" s="147"/>
      <c r="AE310" s="147"/>
      <c r="AF310" s="147"/>
      <c r="AG310" s="147" t="s">
        <v>146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2">
      <c r="A311" s="154"/>
      <c r="B311" s="155"/>
      <c r="C311" s="193" t="s">
        <v>525</v>
      </c>
      <c r="D311" s="163"/>
      <c r="E311" s="164">
        <v>10.15</v>
      </c>
      <c r="F311" s="158"/>
      <c r="G311" s="158"/>
      <c r="H311" s="158"/>
      <c r="I311" s="158"/>
      <c r="J311" s="158"/>
      <c r="K311" s="158"/>
      <c r="L311" s="158"/>
      <c r="M311" s="158"/>
      <c r="N311" s="157"/>
      <c r="O311" s="157"/>
      <c r="P311" s="157"/>
      <c r="Q311" s="157"/>
      <c r="R311" s="158"/>
      <c r="S311" s="158"/>
      <c r="T311" s="158"/>
      <c r="U311" s="158"/>
      <c r="V311" s="158"/>
      <c r="W311" s="158"/>
      <c r="X311" s="158"/>
      <c r="Y311" s="158"/>
      <c r="Z311" s="147"/>
      <c r="AA311" s="147"/>
      <c r="AB311" s="147"/>
      <c r="AC311" s="147"/>
      <c r="AD311" s="147"/>
      <c r="AE311" s="147"/>
      <c r="AF311" s="147"/>
      <c r="AG311" s="147" t="s">
        <v>160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ht="14">
      <c r="A312" s="169" t="s">
        <v>137</v>
      </c>
      <c r="B312" s="170" t="s">
        <v>102</v>
      </c>
      <c r="C312" s="190" t="s">
        <v>103</v>
      </c>
      <c r="D312" s="171"/>
      <c r="E312" s="172"/>
      <c r="F312" s="173"/>
      <c r="G312" s="174">
        <f>SUMIF(AG313:AG327,"&lt;&gt;NOR",G313:G327)</f>
        <v>0</v>
      </c>
      <c r="H312" s="168"/>
      <c r="I312" s="168">
        <f>SUM(I313:I327)</f>
        <v>0</v>
      </c>
      <c r="J312" s="168"/>
      <c r="K312" s="168">
        <f>SUM(K313:K327)</f>
        <v>0</v>
      </c>
      <c r="L312" s="168"/>
      <c r="M312" s="168">
        <f>SUM(M313:M327)</f>
        <v>0</v>
      </c>
      <c r="N312" s="167"/>
      <c r="O312" s="167">
        <f>SUM(O313:O327)</f>
        <v>6.0000000000000005E-2</v>
      </c>
      <c r="P312" s="167"/>
      <c r="Q312" s="167">
        <f>SUM(Q313:Q327)</f>
        <v>0</v>
      </c>
      <c r="R312" s="168"/>
      <c r="S312" s="168"/>
      <c r="T312" s="168"/>
      <c r="U312" s="168"/>
      <c r="V312" s="168">
        <f>SUM(V313:V327)</f>
        <v>2.33</v>
      </c>
      <c r="W312" s="168"/>
      <c r="X312" s="168"/>
      <c r="Y312" s="168"/>
      <c r="AG312" t="s">
        <v>138</v>
      </c>
    </row>
    <row r="313" spans="1:60" outlineLevel="1">
      <c r="A313" s="176">
        <v>109</v>
      </c>
      <c r="B313" s="177" t="s">
        <v>526</v>
      </c>
      <c r="C313" s="192" t="s">
        <v>527</v>
      </c>
      <c r="D313" s="178" t="s">
        <v>141</v>
      </c>
      <c r="E313" s="179">
        <v>33.24</v>
      </c>
      <c r="F313" s="180"/>
      <c r="G313" s="181">
        <f>ROUND(E313*F313,2)</f>
        <v>0</v>
      </c>
      <c r="H313" s="159"/>
      <c r="I313" s="158">
        <f>ROUND(E313*H313,2)</f>
        <v>0</v>
      </c>
      <c r="J313" s="159"/>
      <c r="K313" s="158">
        <f>ROUND(E313*J313,2)</f>
        <v>0</v>
      </c>
      <c r="L313" s="158">
        <v>15</v>
      </c>
      <c r="M313" s="158">
        <f>G313*(1+L313/100)</f>
        <v>0</v>
      </c>
      <c r="N313" s="157">
        <v>0</v>
      </c>
      <c r="O313" s="157">
        <f>ROUND(E313*N313,2)</f>
        <v>0</v>
      </c>
      <c r="P313" s="157">
        <v>0</v>
      </c>
      <c r="Q313" s="157">
        <f>ROUND(E313*P313,2)</f>
        <v>0</v>
      </c>
      <c r="R313" s="158"/>
      <c r="S313" s="158" t="s">
        <v>142</v>
      </c>
      <c r="T313" s="158" t="s">
        <v>143</v>
      </c>
      <c r="U313" s="158">
        <v>7.0000000000000007E-2</v>
      </c>
      <c r="V313" s="158">
        <f>ROUND(E313*U313,2)</f>
        <v>2.33</v>
      </c>
      <c r="W313" s="158"/>
      <c r="X313" s="158" t="s">
        <v>144</v>
      </c>
      <c r="Y313" s="158" t="s">
        <v>145</v>
      </c>
      <c r="Z313" s="147"/>
      <c r="AA313" s="147"/>
      <c r="AB313" s="147"/>
      <c r="AC313" s="147"/>
      <c r="AD313" s="147"/>
      <c r="AE313" s="147"/>
      <c r="AF313" s="147"/>
      <c r="AG313" s="147" t="s">
        <v>146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2">
      <c r="A314" s="154"/>
      <c r="B314" s="155"/>
      <c r="C314" s="193" t="s">
        <v>528</v>
      </c>
      <c r="D314" s="163"/>
      <c r="E314" s="164">
        <v>10.56</v>
      </c>
      <c r="F314" s="158"/>
      <c r="G314" s="158"/>
      <c r="H314" s="158"/>
      <c r="I314" s="158"/>
      <c r="J314" s="158"/>
      <c r="K314" s="158"/>
      <c r="L314" s="158"/>
      <c r="M314" s="158"/>
      <c r="N314" s="157"/>
      <c r="O314" s="157"/>
      <c r="P314" s="157"/>
      <c r="Q314" s="157"/>
      <c r="R314" s="158"/>
      <c r="S314" s="158"/>
      <c r="T314" s="158"/>
      <c r="U314" s="158"/>
      <c r="V314" s="158"/>
      <c r="W314" s="158"/>
      <c r="X314" s="158"/>
      <c r="Y314" s="158"/>
      <c r="Z314" s="147"/>
      <c r="AA314" s="147"/>
      <c r="AB314" s="147"/>
      <c r="AC314" s="147"/>
      <c r="AD314" s="147"/>
      <c r="AE314" s="147"/>
      <c r="AF314" s="147"/>
      <c r="AG314" s="147" t="s">
        <v>160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3">
      <c r="A315" s="154"/>
      <c r="B315" s="155"/>
      <c r="C315" s="193" t="s">
        <v>311</v>
      </c>
      <c r="D315" s="163"/>
      <c r="E315" s="164">
        <v>22.68</v>
      </c>
      <c r="F315" s="158"/>
      <c r="G315" s="158"/>
      <c r="H315" s="158"/>
      <c r="I315" s="158"/>
      <c r="J315" s="158"/>
      <c r="K315" s="158"/>
      <c r="L315" s="158"/>
      <c r="M315" s="158"/>
      <c r="N315" s="157"/>
      <c r="O315" s="157"/>
      <c r="P315" s="157"/>
      <c r="Q315" s="157"/>
      <c r="R315" s="158"/>
      <c r="S315" s="158"/>
      <c r="T315" s="158"/>
      <c r="U315" s="158"/>
      <c r="V315" s="158"/>
      <c r="W315" s="158"/>
      <c r="X315" s="158"/>
      <c r="Y315" s="158"/>
      <c r="Z315" s="147"/>
      <c r="AA315" s="147"/>
      <c r="AB315" s="147"/>
      <c r="AC315" s="147"/>
      <c r="AD315" s="147"/>
      <c r="AE315" s="147"/>
      <c r="AF315" s="147"/>
      <c r="AG315" s="147" t="s">
        <v>160</v>
      </c>
      <c r="AH315" s="147">
        <v>0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ht="24" outlineLevel="1">
      <c r="A316" s="176">
        <v>110</v>
      </c>
      <c r="B316" s="177" t="s">
        <v>529</v>
      </c>
      <c r="C316" s="192" t="s">
        <v>530</v>
      </c>
      <c r="D316" s="178" t="s">
        <v>141</v>
      </c>
      <c r="E316" s="179">
        <v>48.6</v>
      </c>
      <c r="F316" s="180"/>
      <c r="G316" s="181">
        <f>ROUND(E316*F316,2)</f>
        <v>0</v>
      </c>
      <c r="H316" s="159"/>
      <c r="I316" s="158">
        <f>ROUND(E316*H316,2)</f>
        <v>0</v>
      </c>
      <c r="J316" s="159"/>
      <c r="K316" s="158">
        <f>ROUND(E316*J316,2)</f>
        <v>0</v>
      </c>
      <c r="L316" s="158">
        <v>15</v>
      </c>
      <c r="M316" s="158">
        <f>G316*(1+L316/100)</f>
        <v>0</v>
      </c>
      <c r="N316" s="157">
        <v>2.2000000000000001E-4</v>
      </c>
      <c r="O316" s="157">
        <f>ROUND(E316*N316,2)</f>
        <v>0.01</v>
      </c>
      <c r="P316" s="157">
        <v>0</v>
      </c>
      <c r="Q316" s="157">
        <f>ROUND(E316*P316,2)</f>
        <v>0</v>
      </c>
      <c r="R316" s="158"/>
      <c r="S316" s="158" t="s">
        <v>142</v>
      </c>
      <c r="T316" s="158" t="s">
        <v>188</v>
      </c>
      <c r="U316" s="158">
        <v>0</v>
      </c>
      <c r="V316" s="158">
        <f>ROUND(E316*U316,2)</f>
        <v>0</v>
      </c>
      <c r="W316" s="158"/>
      <c r="X316" s="158" t="s">
        <v>189</v>
      </c>
      <c r="Y316" s="158" t="s">
        <v>145</v>
      </c>
      <c r="Z316" s="147"/>
      <c r="AA316" s="147"/>
      <c r="AB316" s="147"/>
      <c r="AC316" s="147"/>
      <c r="AD316" s="147"/>
      <c r="AE316" s="147"/>
      <c r="AF316" s="147"/>
      <c r="AG316" s="147" t="s">
        <v>190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2">
      <c r="A317" s="154"/>
      <c r="B317" s="155"/>
      <c r="C317" s="193" t="s">
        <v>531</v>
      </c>
      <c r="D317" s="163"/>
      <c r="E317" s="164"/>
      <c r="F317" s="158"/>
      <c r="G317" s="158"/>
      <c r="H317" s="158"/>
      <c r="I317" s="158"/>
      <c r="J317" s="158"/>
      <c r="K317" s="158"/>
      <c r="L317" s="158"/>
      <c r="M317" s="158"/>
      <c r="N317" s="157"/>
      <c r="O317" s="157"/>
      <c r="P317" s="157"/>
      <c r="Q317" s="157"/>
      <c r="R317" s="158"/>
      <c r="S317" s="158"/>
      <c r="T317" s="158"/>
      <c r="U317" s="158"/>
      <c r="V317" s="158"/>
      <c r="W317" s="158"/>
      <c r="X317" s="158"/>
      <c r="Y317" s="158"/>
      <c r="Z317" s="147"/>
      <c r="AA317" s="147"/>
      <c r="AB317" s="147"/>
      <c r="AC317" s="147"/>
      <c r="AD317" s="147"/>
      <c r="AE317" s="147"/>
      <c r="AF317" s="147"/>
      <c r="AG317" s="147" t="s">
        <v>160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3">
      <c r="A318" s="154"/>
      <c r="B318" s="155"/>
      <c r="C318" s="193" t="s">
        <v>310</v>
      </c>
      <c r="D318" s="163"/>
      <c r="E318" s="164">
        <v>10.56</v>
      </c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7"/>
      <c r="AA318" s="147"/>
      <c r="AB318" s="147"/>
      <c r="AC318" s="147"/>
      <c r="AD318" s="147"/>
      <c r="AE318" s="147"/>
      <c r="AF318" s="147"/>
      <c r="AG318" s="147" t="s">
        <v>160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3">
      <c r="A319" s="154"/>
      <c r="B319" s="155"/>
      <c r="C319" s="193" t="s">
        <v>311</v>
      </c>
      <c r="D319" s="163"/>
      <c r="E319" s="164">
        <v>22.68</v>
      </c>
      <c r="F319" s="158"/>
      <c r="G319" s="158"/>
      <c r="H319" s="158"/>
      <c r="I319" s="158"/>
      <c r="J319" s="158"/>
      <c r="K319" s="158"/>
      <c r="L319" s="158"/>
      <c r="M319" s="158"/>
      <c r="N319" s="157"/>
      <c r="O319" s="157"/>
      <c r="P319" s="157"/>
      <c r="Q319" s="157"/>
      <c r="R319" s="158"/>
      <c r="S319" s="158"/>
      <c r="T319" s="158"/>
      <c r="U319" s="158"/>
      <c r="V319" s="158"/>
      <c r="W319" s="158"/>
      <c r="X319" s="158"/>
      <c r="Y319" s="158"/>
      <c r="Z319" s="147"/>
      <c r="AA319" s="147"/>
      <c r="AB319" s="147"/>
      <c r="AC319" s="147"/>
      <c r="AD319" s="147"/>
      <c r="AE319" s="147"/>
      <c r="AF319" s="147"/>
      <c r="AG319" s="147" t="s">
        <v>160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3">
      <c r="A320" s="154"/>
      <c r="B320" s="155"/>
      <c r="C320" s="195" t="s">
        <v>430</v>
      </c>
      <c r="D320" s="165"/>
      <c r="E320" s="166">
        <v>33.24</v>
      </c>
      <c r="F320" s="158"/>
      <c r="G320" s="158"/>
      <c r="H320" s="158"/>
      <c r="I320" s="158"/>
      <c r="J320" s="158"/>
      <c r="K320" s="158"/>
      <c r="L320" s="158"/>
      <c r="M320" s="158"/>
      <c r="N320" s="157"/>
      <c r="O320" s="157"/>
      <c r="P320" s="157"/>
      <c r="Q320" s="157"/>
      <c r="R320" s="158"/>
      <c r="S320" s="158"/>
      <c r="T320" s="158"/>
      <c r="U320" s="158"/>
      <c r="V320" s="158"/>
      <c r="W320" s="158"/>
      <c r="X320" s="158"/>
      <c r="Y320" s="158"/>
      <c r="Z320" s="147"/>
      <c r="AA320" s="147"/>
      <c r="AB320" s="147"/>
      <c r="AC320" s="147"/>
      <c r="AD320" s="147"/>
      <c r="AE320" s="147"/>
      <c r="AF320" s="147"/>
      <c r="AG320" s="147" t="s">
        <v>160</v>
      </c>
      <c r="AH320" s="147">
        <v>1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3">
      <c r="A321" s="154"/>
      <c r="B321" s="155"/>
      <c r="C321" s="193" t="s">
        <v>532</v>
      </c>
      <c r="D321" s="163"/>
      <c r="E321" s="164"/>
      <c r="F321" s="158"/>
      <c r="G321" s="158"/>
      <c r="H321" s="158"/>
      <c r="I321" s="158"/>
      <c r="J321" s="158"/>
      <c r="K321" s="158"/>
      <c r="L321" s="158"/>
      <c r="M321" s="158"/>
      <c r="N321" s="157"/>
      <c r="O321" s="157"/>
      <c r="P321" s="157"/>
      <c r="Q321" s="157"/>
      <c r="R321" s="158"/>
      <c r="S321" s="158"/>
      <c r="T321" s="158"/>
      <c r="U321" s="158"/>
      <c r="V321" s="158"/>
      <c r="W321" s="158"/>
      <c r="X321" s="158"/>
      <c r="Y321" s="158"/>
      <c r="Z321" s="147"/>
      <c r="AA321" s="147"/>
      <c r="AB321" s="147"/>
      <c r="AC321" s="147"/>
      <c r="AD321" s="147"/>
      <c r="AE321" s="147"/>
      <c r="AF321" s="147"/>
      <c r="AG321" s="147" t="s">
        <v>160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3">
      <c r="A322" s="154"/>
      <c r="B322" s="155"/>
      <c r="C322" s="193" t="s">
        <v>533</v>
      </c>
      <c r="D322" s="163"/>
      <c r="E322" s="164">
        <v>3.12</v>
      </c>
      <c r="F322" s="158"/>
      <c r="G322" s="158"/>
      <c r="H322" s="158"/>
      <c r="I322" s="158"/>
      <c r="J322" s="158"/>
      <c r="K322" s="158"/>
      <c r="L322" s="158"/>
      <c r="M322" s="158"/>
      <c r="N322" s="157"/>
      <c r="O322" s="157"/>
      <c r="P322" s="157"/>
      <c r="Q322" s="157"/>
      <c r="R322" s="158"/>
      <c r="S322" s="158"/>
      <c r="T322" s="158"/>
      <c r="U322" s="158"/>
      <c r="V322" s="158"/>
      <c r="W322" s="158"/>
      <c r="X322" s="158"/>
      <c r="Y322" s="158"/>
      <c r="Z322" s="147"/>
      <c r="AA322" s="147"/>
      <c r="AB322" s="147"/>
      <c r="AC322" s="147"/>
      <c r="AD322" s="147"/>
      <c r="AE322" s="147"/>
      <c r="AF322" s="147"/>
      <c r="AG322" s="147" t="s">
        <v>160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3">
      <c r="A323" s="154"/>
      <c r="B323" s="155"/>
      <c r="C323" s="193" t="s">
        <v>534</v>
      </c>
      <c r="D323" s="163"/>
      <c r="E323" s="164">
        <v>12.24</v>
      </c>
      <c r="F323" s="158"/>
      <c r="G323" s="158"/>
      <c r="H323" s="158"/>
      <c r="I323" s="158"/>
      <c r="J323" s="158"/>
      <c r="K323" s="158"/>
      <c r="L323" s="158"/>
      <c r="M323" s="158"/>
      <c r="N323" s="157"/>
      <c r="O323" s="157"/>
      <c r="P323" s="157"/>
      <c r="Q323" s="157"/>
      <c r="R323" s="158"/>
      <c r="S323" s="158"/>
      <c r="T323" s="158"/>
      <c r="U323" s="158"/>
      <c r="V323" s="158"/>
      <c r="W323" s="158"/>
      <c r="X323" s="158"/>
      <c r="Y323" s="158"/>
      <c r="Z323" s="147"/>
      <c r="AA323" s="147"/>
      <c r="AB323" s="147"/>
      <c r="AC323" s="147"/>
      <c r="AD323" s="147"/>
      <c r="AE323" s="147"/>
      <c r="AF323" s="147"/>
      <c r="AG323" s="147" t="s">
        <v>160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3">
      <c r="A324" s="154"/>
      <c r="B324" s="155"/>
      <c r="C324" s="195" t="s">
        <v>430</v>
      </c>
      <c r="D324" s="165"/>
      <c r="E324" s="166">
        <v>15.36</v>
      </c>
      <c r="F324" s="158"/>
      <c r="G324" s="158"/>
      <c r="H324" s="158"/>
      <c r="I324" s="158"/>
      <c r="J324" s="158"/>
      <c r="K324" s="158"/>
      <c r="L324" s="158"/>
      <c r="M324" s="158"/>
      <c r="N324" s="157"/>
      <c r="O324" s="157"/>
      <c r="P324" s="157"/>
      <c r="Q324" s="157"/>
      <c r="R324" s="158"/>
      <c r="S324" s="158"/>
      <c r="T324" s="158"/>
      <c r="U324" s="158"/>
      <c r="V324" s="158"/>
      <c r="W324" s="158"/>
      <c r="X324" s="158"/>
      <c r="Y324" s="158"/>
      <c r="Z324" s="147"/>
      <c r="AA324" s="147"/>
      <c r="AB324" s="147"/>
      <c r="AC324" s="147"/>
      <c r="AD324" s="147"/>
      <c r="AE324" s="147"/>
      <c r="AF324" s="147"/>
      <c r="AG324" s="147" t="s">
        <v>160</v>
      </c>
      <c r="AH324" s="147">
        <v>1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>
      <c r="A325" s="176">
        <v>111</v>
      </c>
      <c r="B325" s="177" t="s">
        <v>535</v>
      </c>
      <c r="C325" s="192" t="s">
        <v>536</v>
      </c>
      <c r="D325" s="178" t="s">
        <v>141</v>
      </c>
      <c r="E325" s="179">
        <v>137.16999999999999</v>
      </c>
      <c r="F325" s="180"/>
      <c r="G325" s="181">
        <f>ROUND(E325*F325,2)</f>
        <v>0</v>
      </c>
      <c r="H325" s="159"/>
      <c r="I325" s="158">
        <f>ROUND(E325*H325,2)</f>
        <v>0</v>
      </c>
      <c r="J325" s="159"/>
      <c r="K325" s="158">
        <f>ROUND(E325*J325,2)</f>
        <v>0</v>
      </c>
      <c r="L325" s="158">
        <v>15</v>
      </c>
      <c r="M325" s="158">
        <f>G325*(1+L325/100)</f>
        <v>0</v>
      </c>
      <c r="N325" s="157">
        <v>3.6999999999999999E-4</v>
      </c>
      <c r="O325" s="157">
        <f>ROUND(E325*N325,2)</f>
        <v>0.05</v>
      </c>
      <c r="P325" s="157">
        <v>0</v>
      </c>
      <c r="Q325" s="157">
        <f>ROUND(E325*P325,2)</f>
        <v>0</v>
      </c>
      <c r="R325" s="158"/>
      <c r="S325" s="158" t="s">
        <v>142</v>
      </c>
      <c r="T325" s="158" t="s">
        <v>188</v>
      </c>
      <c r="U325" s="158">
        <v>0</v>
      </c>
      <c r="V325" s="158">
        <f>ROUND(E325*U325,2)</f>
        <v>0</v>
      </c>
      <c r="W325" s="158"/>
      <c r="X325" s="158" t="s">
        <v>189</v>
      </c>
      <c r="Y325" s="158" t="s">
        <v>145</v>
      </c>
      <c r="Z325" s="147"/>
      <c r="AA325" s="147"/>
      <c r="AB325" s="147"/>
      <c r="AC325" s="147"/>
      <c r="AD325" s="147"/>
      <c r="AE325" s="147"/>
      <c r="AF325" s="147"/>
      <c r="AG325" s="147" t="s">
        <v>190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2">
      <c r="A326" s="154"/>
      <c r="B326" s="155"/>
      <c r="C326" s="257" t="s">
        <v>537</v>
      </c>
      <c r="D326" s="258"/>
      <c r="E326" s="258"/>
      <c r="F326" s="258"/>
      <c r="G326" s="258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58"/>
      <c r="Z326" s="147"/>
      <c r="AA326" s="147"/>
      <c r="AB326" s="147"/>
      <c r="AC326" s="147"/>
      <c r="AD326" s="147"/>
      <c r="AE326" s="147"/>
      <c r="AF326" s="147"/>
      <c r="AG326" s="147" t="s">
        <v>155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2">
      <c r="A327" s="154"/>
      <c r="B327" s="155"/>
      <c r="C327" s="193" t="s">
        <v>538</v>
      </c>
      <c r="D327" s="163"/>
      <c r="E327" s="164">
        <v>137.16999999999999</v>
      </c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58"/>
      <c r="Z327" s="147"/>
      <c r="AA327" s="147"/>
      <c r="AB327" s="147"/>
      <c r="AC327" s="147"/>
      <c r="AD327" s="147"/>
      <c r="AE327" s="147"/>
      <c r="AF327" s="147"/>
      <c r="AG327" s="147" t="s">
        <v>160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ht="14">
      <c r="A328" s="169" t="s">
        <v>137</v>
      </c>
      <c r="B328" s="170" t="s">
        <v>104</v>
      </c>
      <c r="C328" s="190" t="s">
        <v>105</v>
      </c>
      <c r="D328" s="171"/>
      <c r="E328" s="172"/>
      <c r="F328" s="173"/>
      <c r="G328" s="174">
        <f>SUMIF(AG329:AG329,"&lt;&gt;NOR",G329:G329)</f>
        <v>0</v>
      </c>
      <c r="H328" s="168"/>
      <c r="I328" s="168">
        <f>SUM(I329:I329)</f>
        <v>0</v>
      </c>
      <c r="J328" s="168"/>
      <c r="K328" s="168">
        <f>SUM(K329:K329)</f>
        <v>0</v>
      </c>
      <c r="L328" s="168"/>
      <c r="M328" s="168">
        <f>SUM(M329:M329)</f>
        <v>0</v>
      </c>
      <c r="N328" s="167"/>
      <c r="O328" s="167">
        <f>SUM(O329:O329)</f>
        <v>0</v>
      </c>
      <c r="P328" s="167"/>
      <c r="Q328" s="167">
        <f>SUM(Q329:Q329)</f>
        <v>0</v>
      </c>
      <c r="R328" s="168"/>
      <c r="S328" s="168"/>
      <c r="T328" s="168"/>
      <c r="U328" s="168"/>
      <c r="V328" s="168">
        <f>SUM(V329:V329)</f>
        <v>0</v>
      </c>
      <c r="W328" s="168"/>
      <c r="X328" s="168"/>
      <c r="Y328" s="168"/>
      <c r="AG328" t="s">
        <v>138</v>
      </c>
    </row>
    <row r="329" spans="1:60" outlineLevel="1">
      <c r="A329" s="182">
        <v>112</v>
      </c>
      <c r="B329" s="183" t="s">
        <v>539</v>
      </c>
      <c r="C329" s="191" t="s">
        <v>540</v>
      </c>
      <c r="D329" s="184" t="s">
        <v>222</v>
      </c>
      <c r="E329" s="185">
        <v>1</v>
      </c>
      <c r="F329" s="186"/>
      <c r="G329" s="187">
        <f>ROUND(E329*F329,2)</f>
        <v>0</v>
      </c>
      <c r="H329" s="159"/>
      <c r="I329" s="158">
        <f>ROUND(E329*H329,2)</f>
        <v>0</v>
      </c>
      <c r="J329" s="159"/>
      <c r="K329" s="158">
        <f>ROUND(E329*J329,2)</f>
        <v>0</v>
      </c>
      <c r="L329" s="158">
        <v>15</v>
      </c>
      <c r="M329" s="158">
        <f>G329*(1+L329/100)</f>
        <v>0</v>
      </c>
      <c r="N329" s="157">
        <v>0</v>
      </c>
      <c r="O329" s="157">
        <f>ROUND(E329*N329,2)</f>
        <v>0</v>
      </c>
      <c r="P329" s="157">
        <v>0</v>
      </c>
      <c r="Q329" s="157">
        <f>ROUND(E329*P329,2)</f>
        <v>0</v>
      </c>
      <c r="R329" s="158"/>
      <c r="S329" s="158" t="s">
        <v>201</v>
      </c>
      <c r="T329" s="158" t="s">
        <v>202</v>
      </c>
      <c r="U329" s="158">
        <v>0</v>
      </c>
      <c r="V329" s="158">
        <f>ROUND(E329*U329,2)</f>
        <v>0</v>
      </c>
      <c r="W329" s="158"/>
      <c r="X329" s="158" t="s">
        <v>144</v>
      </c>
      <c r="Y329" s="158" t="s">
        <v>145</v>
      </c>
      <c r="Z329" s="147"/>
      <c r="AA329" s="147"/>
      <c r="AB329" s="147"/>
      <c r="AC329" s="147"/>
      <c r="AD329" s="147"/>
      <c r="AE329" s="147"/>
      <c r="AF329" s="147"/>
      <c r="AG329" s="147" t="s">
        <v>146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ht="14">
      <c r="A330" s="169" t="s">
        <v>137</v>
      </c>
      <c r="B330" s="170" t="s">
        <v>106</v>
      </c>
      <c r="C330" s="190" t="s">
        <v>107</v>
      </c>
      <c r="D330" s="171"/>
      <c r="E330" s="172"/>
      <c r="F330" s="173"/>
      <c r="G330" s="174">
        <f>SUMIF(AG331:AG338,"&lt;&gt;NOR",G331:G338)</f>
        <v>0</v>
      </c>
      <c r="H330" s="168"/>
      <c r="I330" s="168">
        <f>SUM(I331:I338)</f>
        <v>0</v>
      </c>
      <c r="J330" s="168"/>
      <c r="K330" s="168">
        <f>SUM(K331:K338)</f>
        <v>0</v>
      </c>
      <c r="L330" s="168"/>
      <c r="M330" s="168">
        <f>SUM(M331:M338)</f>
        <v>0</v>
      </c>
      <c r="N330" s="167"/>
      <c r="O330" s="167">
        <f>SUM(O331:O338)</f>
        <v>0</v>
      </c>
      <c r="P330" s="167"/>
      <c r="Q330" s="167">
        <f>SUM(Q331:Q338)</f>
        <v>0</v>
      </c>
      <c r="R330" s="168"/>
      <c r="S330" s="168"/>
      <c r="T330" s="168"/>
      <c r="U330" s="168"/>
      <c r="V330" s="168">
        <f>SUM(V331:V338)</f>
        <v>652.74</v>
      </c>
      <c r="W330" s="168"/>
      <c r="X330" s="168"/>
      <c r="Y330" s="168"/>
      <c r="AG330" t="s">
        <v>138</v>
      </c>
    </row>
    <row r="331" spans="1:60" outlineLevel="1">
      <c r="A331" s="182">
        <v>113</v>
      </c>
      <c r="B331" s="183" t="s">
        <v>541</v>
      </c>
      <c r="C331" s="191" t="s">
        <v>542</v>
      </c>
      <c r="D331" s="184" t="s">
        <v>180</v>
      </c>
      <c r="E331" s="185">
        <v>159.55543</v>
      </c>
      <c r="F331" s="186"/>
      <c r="G331" s="187">
        <f>ROUND(E331*F331,2)</f>
        <v>0</v>
      </c>
      <c r="H331" s="159"/>
      <c r="I331" s="158">
        <f>ROUND(E331*H331,2)</f>
        <v>0</v>
      </c>
      <c r="J331" s="159"/>
      <c r="K331" s="158">
        <f>ROUND(E331*J331,2)</f>
        <v>0</v>
      </c>
      <c r="L331" s="158">
        <v>15</v>
      </c>
      <c r="M331" s="158">
        <f>G331*(1+L331/100)</f>
        <v>0</v>
      </c>
      <c r="N331" s="157">
        <v>0</v>
      </c>
      <c r="O331" s="157">
        <f>ROUND(E331*N331,2)</f>
        <v>0</v>
      </c>
      <c r="P331" s="157">
        <v>0</v>
      </c>
      <c r="Q331" s="157">
        <f>ROUND(E331*P331,2)</f>
        <v>0</v>
      </c>
      <c r="R331" s="158"/>
      <c r="S331" s="158" t="s">
        <v>142</v>
      </c>
      <c r="T331" s="158" t="s">
        <v>143</v>
      </c>
      <c r="U331" s="158">
        <v>0.93300000000000005</v>
      </c>
      <c r="V331" s="158">
        <f>ROUND(E331*U331,2)</f>
        <v>148.87</v>
      </c>
      <c r="W331" s="158"/>
      <c r="X331" s="158" t="s">
        <v>543</v>
      </c>
      <c r="Y331" s="158" t="s">
        <v>145</v>
      </c>
      <c r="Z331" s="147"/>
      <c r="AA331" s="147"/>
      <c r="AB331" s="147"/>
      <c r="AC331" s="147"/>
      <c r="AD331" s="147"/>
      <c r="AE331" s="147"/>
      <c r="AF331" s="147"/>
      <c r="AG331" s="147" t="s">
        <v>544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>
      <c r="A332" s="182">
        <v>114</v>
      </c>
      <c r="B332" s="183" t="s">
        <v>545</v>
      </c>
      <c r="C332" s="191" t="s">
        <v>546</v>
      </c>
      <c r="D332" s="184" t="s">
        <v>180</v>
      </c>
      <c r="E332" s="185">
        <v>319.11085000000003</v>
      </c>
      <c r="F332" s="186"/>
      <c r="G332" s="187">
        <f>ROUND(E332*F332,2)</f>
        <v>0</v>
      </c>
      <c r="H332" s="159"/>
      <c r="I332" s="158">
        <f>ROUND(E332*H332,2)</f>
        <v>0</v>
      </c>
      <c r="J332" s="159"/>
      <c r="K332" s="158">
        <f>ROUND(E332*J332,2)</f>
        <v>0</v>
      </c>
      <c r="L332" s="158">
        <v>15</v>
      </c>
      <c r="M332" s="158">
        <f>G332*(1+L332/100)</f>
        <v>0</v>
      </c>
      <c r="N332" s="157">
        <v>0</v>
      </c>
      <c r="O332" s="157">
        <f>ROUND(E332*N332,2)</f>
        <v>0</v>
      </c>
      <c r="P332" s="157">
        <v>0</v>
      </c>
      <c r="Q332" s="157">
        <f>ROUND(E332*P332,2)</f>
        <v>0</v>
      </c>
      <c r="R332" s="158"/>
      <c r="S332" s="158" t="s">
        <v>142</v>
      </c>
      <c r="T332" s="158" t="s">
        <v>143</v>
      </c>
      <c r="U332" s="158">
        <v>0.65300000000000002</v>
      </c>
      <c r="V332" s="158">
        <f>ROUND(E332*U332,2)</f>
        <v>208.38</v>
      </c>
      <c r="W332" s="158"/>
      <c r="X332" s="158" t="s">
        <v>543</v>
      </c>
      <c r="Y332" s="158" t="s">
        <v>145</v>
      </c>
      <c r="Z332" s="147"/>
      <c r="AA332" s="147"/>
      <c r="AB332" s="147"/>
      <c r="AC332" s="147"/>
      <c r="AD332" s="147"/>
      <c r="AE332" s="147"/>
      <c r="AF332" s="147"/>
      <c r="AG332" s="147" t="s">
        <v>544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>
      <c r="A333" s="176">
        <v>115</v>
      </c>
      <c r="B333" s="177" t="s">
        <v>547</v>
      </c>
      <c r="C333" s="192" t="s">
        <v>548</v>
      </c>
      <c r="D333" s="178" t="s">
        <v>180</v>
      </c>
      <c r="E333" s="179">
        <v>159.55543</v>
      </c>
      <c r="F333" s="180"/>
      <c r="G333" s="181">
        <f>ROUND(E333*F333,2)</f>
        <v>0</v>
      </c>
      <c r="H333" s="159"/>
      <c r="I333" s="158">
        <f>ROUND(E333*H333,2)</f>
        <v>0</v>
      </c>
      <c r="J333" s="159"/>
      <c r="K333" s="158">
        <f>ROUND(E333*J333,2)</f>
        <v>0</v>
      </c>
      <c r="L333" s="158">
        <v>15</v>
      </c>
      <c r="M333" s="158">
        <f>G333*(1+L333/100)</f>
        <v>0</v>
      </c>
      <c r="N333" s="157">
        <v>0</v>
      </c>
      <c r="O333" s="157">
        <f>ROUND(E333*N333,2)</f>
        <v>0</v>
      </c>
      <c r="P333" s="157">
        <v>0</v>
      </c>
      <c r="Q333" s="157">
        <f>ROUND(E333*P333,2)</f>
        <v>0</v>
      </c>
      <c r="R333" s="158"/>
      <c r="S333" s="158" t="s">
        <v>142</v>
      </c>
      <c r="T333" s="158" t="s">
        <v>143</v>
      </c>
      <c r="U333" s="158">
        <v>0.49</v>
      </c>
      <c r="V333" s="158">
        <f>ROUND(E333*U333,2)</f>
        <v>78.180000000000007</v>
      </c>
      <c r="W333" s="158"/>
      <c r="X333" s="158" t="s">
        <v>543</v>
      </c>
      <c r="Y333" s="158" t="s">
        <v>145</v>
      </c>
      <c r="Z333" s="147"/>
      <c r="AA333" s="147"/>
      <c r="AB333" s="147"/>
      <c r="AC333" s="147"/>
      <c r="AD333" s="147"/>
      <c r="AE333" s="147"/>
      <c r="AF333" s="147"/>
      <c r="AG333" s="147" t="s">
        <v>544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2">
      <c r="A334" s="154"/>
      <c r="B334" s="155"/>
      <c r="C334" s="257" t="s">
        <v>549</v>
      </c>
      <c r="D334" s="258"/>
      <c r="E334" s="258"/>
      <c r="F334" s="258"/>
      <c r="G334" s="258"/>
      <c r="H334" s="158"/>
      <c r="I334" s="158"/>
      <c r="J334" s="158"/>
      <c r="K334" s="158"/>
      <c r="L334" s="158"/>
      <c r="M334" s="158"/>
      <c r="N334" s="157"/>
      <c r="O334" s="157"/>
      <c r="P334" s="157"/>
      <c r="Q334" s="157"/>
      <c r="R334" s="158"/>
      <c r="S334" s="158"/>
      <c r="T334" s="158"/>
      <c r="U334" s="158"/>
      <c r="V334" s="158"/>
      <c r="W334" s="158"/>
      <c r="X334" s="158"/>
      <c r="Y334" s="158"/>
      <c r="Z334" s="147"/>
      <c r="AA334" s="147"/>
      <c r="AB334" s="147"/>
      <c r="AC334" s="147"/>
      <c r="AD334" s="147"/>
      <c r="AE334" s="147"/>
      <c r="AF334" s="147"/>
      <c r="AG334" s="147" t="s">
        <v>155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>
      <c r="A335" s="182">
        <v>116</v>
      </c>
      <c r="B335" s="183" t="s">
        <v>550</v>
      </c>
      <c r="C335" s="191" t="s">
        <v>551</v>
      </c>
      <c r="D335" s="184" t="s">
        <v>180</v>
      </c>
      <c r="E335" s="185">
        <v>3031.5530800000001</v>
      </c>
      <c r="F335" s="186"/>
      <c r="G335" s="187">
        <f>ROUND(E335*F335,2)</f>
        <v>0</v>
      </c>
      <c r="H335" s="159"/>
      <c r="I335" s="158">
        <f>ROUND(E335*H335,2)</f>
        <v>0</v>
      </c>
      <c r="J335" s="159"/>
      <c r="K335" s="158">
        <f>ROUND(E335*J335,2)</f>
        <v>0</v>
      </c>
      <c r="L335" s="158">
        <v>15</v>
      </c>
      <c r="M335" s="158">
        <f>G335*(1+L335/100)</f>
        <v>0</v>
      </c>
      <c r="N335" s="157">
        <v>0</v>
      </c>
      <c r="O335" s="157">
        <f>ROUND(E335*N335,2)</f>
        <v>0</v>
      </c>
      <c r="P335" s="157">
        <v>0</v>
      </c>
      <c r="Q335" s="157">
        <f>ROUND(E335*P335,2)</f>
        <v>0</v>
      </c>
      <c r="R335" s="158"/>
      <c r="S335" s="158" t="s">
        <v>142</v>
      </c>
      <c r="T335" s="158" t="s">
        <v>143</v>
      </c>
      <c r="U335" s="158">
        <v>0</v>
      </c>
      <c r="V335" s="158">
        <f>ROUND(E335*U335,2)</f>
        <v>0</v>
      </c>
      <c r="W335" s="158"/>
      <c r="X335" s="158" t="s">
        <v>543</v>
      </c>
      <c r="Y335" s="158" t="s">
        <v>145</v>
      </c>
      <c r="Z335" s="147"/>
      <c r="AA335" s="147"/>
      <c r="AB335" s="147"/>
      <c r="AC335" s="147"/>
      <c r="AD335" s="147"/>
      <c r="AE335" s="147"/>
      <c r="AF335" s="147"/>
      <c r="AG335" s="147" t="s">
        <v>544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>
      <c r="A336" s="182">
        <v>117</v>
      </c>
      <c r="B336" s="183" t="s">
        <v>552</v>
      </c>
      <c r="C336" s="191" t="s">
        <v>553</v>
      </c>
      <c r="D336" s="184" t="s">
        <v>180</v>
      </c>
      <c r="E336" s="185">
        <v>159.55543</v>
      </c>
      <c r="F336" s="186"/>
      <c r="G336" s="187">
        <f>ROUND(E336*F336,2)</f>
        <v>0</v>
      </c>
      <c r="H336" s="159"/>
      <c r="I336" s="158">
        <f>ROUND(E336*H336,2)</f>
        <v>0</v>
      </c>
      <c r="J336" s="159"/>
      <c r="K336" s="158">
        <f>ROUND(E336*J336,2)</f>
        <v>0</v>
      </c>
      <c r="L336" s="158">
        <v>15</v>
      </c>
      <c r="M336" s="158">
        <f>G336*(1+L336/100)</f>
        <v>0</v>
      </c>
      <c r="N336" s="157">
        <v>0</v>
      </c>
      <c r="O336" s="157">
        <f>ROUND(E336*N336,2)</f>
        <v>0</v>
      </c>
      <c r="P336" s="157">
        <v>0</v>
      </c>
      <c r="Q336" s="157">
        <f>ROUND(E336*P336,2)</f>
        <v>0</v>
      </c>
      <c r="R336" s="158"/>
      <c r="S336" s="158" t="s">
        <v>142</v>
      </c>
      <c r="T336" s="158" t="s">
        <v>143</v>
      </c>
      <c r="U336" s="158">
        <v>0.94199999999999995</v>
      </c>
      <c r="V336" s="158">
        <f>ROUND(E336*U336,2)</f>
        <v>150.30000000000001</v>
      </c>
      <c r="W336" s="158"/>
      <c r="X336" s="158" t="s">
        <v>543</v>
      </c>
      <c r="Y336" s="158" t="s">
        <v>145</v>
      </c>
      <c r="Z336" s="147"/>
      <c r="AA336" s="147"/>
      <c r="AB336" s="147"/>
      <c r="AC336" s="147"/>
      <c r="AD336" s="147"/>
      <c r="AE336" s="147"/>
      <c r="AF336" s="147"/>
      <c r="AG336" s="147" t="s">
        <v>544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>
      <c r="A337" s="182">
        <v>118</v>
      </c>
      <c r="B337" s="183" t="s">
        <v>554</v>
      </c>
      <c r="C337" s="191" t="s">
        <v>555</v>
      </c>
      <c r="D337" s="184" t="s">
        <v>180</v>
      </c>
      <c r="E337" s="185">
        <v>638.22170000000006</v>
      </c>
      <c r="F337" s="186"/>
      <c r="G337" s="187">
        <f>ROUND(E337*F337,2)</f>
        <v>0</v>
      </c>
      <c r="H337" s="159"/>
      <c r="I337" s="158">
        <f>ROUND(E337*H337,2)</f>
        <v>0</v>
      </c>
      <c r="J337" s="159"/>
      <c r="K337" s="158">
        <f>ROUND(E337*J337,2)</f>
        <v>0</v>
      </c>
      <c r="L337" s="158">
        <v>15</v>
      </c>
      <c r="M337" s="158">
        <f>G337*(1+L337/100)</f>
        <v>0</v>
      </c>
      <c r="N337" s="157">
        <v>0</v>
      </c>
      <c r="O337" s="157">
        <f>ROUND(E337*N337,2)</f>
        <v>0</v>
      </c>
      <c r="P337" s="157">
        <v>0</v>
      </c>
      <c r="Q337" s="157">
        <f>ROUND(E337*P337,2)</f>
        <v>0</v>
      </c>
      <c r="R337" s="158"/>
      <c r="S337" s="158" t="s">
        <v>142</v>
      </c>
      <c r="T337" s="158" t="s">
        <v>143</v>
      </c>
      <c r="U337" s="158">
        <v>0.105</v>
      </c>
      <c r="V337" s="158">
        <f>ROUND(E337*U337,2)</f>
        <v>67.010000000000005</v>
      </c>
      <c r="W337" s="158"/>
      <c r="X337" s="158" t="s">
        <v>543</v>
      </c>
      <c r="Y337" s="158" t="s">
        <v>145</v>
      </c>
      <c r="Z337" s="147"/>
      <c r="AA337" s="147"/>
      <c r="AB337" s="147"/>
      <c r="AC337" s="147"/>
      <c r="AD337" s="147"/>
      <c r="AE337" s="147"/>
      <c r="AF337" s="147"/>
      <c r="AG337" s="147" t="s">
        <v>544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ht="24" outlineLevel="1">
      <c r="A338" s="182">
        <v>119</v>
      </c>
      <c r="B338" s="183" t="s">
        <v>556</v>
      </c>
      <c r="C338" s="191" t="s">
        <v>557</v>
      </c>
      <c r="D338" s="184" t="s">
        <v>180</v>
      </c>
      <c r="E338" s="185">
        <v>159.55543</v>
      </c>
      <c r="F338" s="186"/>
      <c r="G338" s="187">
        <f>ROUND(E338*F338,2)</f>
        <v>0</v>
      </c>
      <c r="H338" s="159"/>
      <c r="I338" s="158">
        <f>ROUND(E338*H338,2)</f>
        <v>0</v>
      </c>
      <c r="J338" s="159"/>
      <c r="K338" s="158">
        <f>ROUND(E338*J338,2)</f>
        <v>0</v>
      </c>
      <c r="L338" s="158">
        <v>15</v>
      </c>
      <c r="M338" s="158">
        <f>G338*(1+L338/100)</f>
        <v>0</v>
      </c>
      <c r="N338" s="157">
        <v>0</v>
      </c>
      <c r="O338" s="157">
        <f>ROUND(E338*N338,2)</f>
        <v>0</v>
      </c>
      <c r="P338" s="157">
        <v>0</v>
      </c>
      <c r="Q338" s="157">
        <f>ROUND(E338*P338,2)</f>
        <v>0</v>
      </c>
      <c r="R338" s="158"/>
      <c r="S338" s="158" t="s">
        <v>142</v>
      </c>
      <c r="T338" s="158" t="s">
        <v>143</v>
      </c>
      <c r="U338" s="158">
        <v>0</v>
      </c>
      <c r="V338" s="158">
        <f>ROUND(E338*U338,2)</f>
        <v>0</v>
      </c>
      <c r="W338" s="158"/>
      <c r="X338" s="158" t="s">
        <v>543</v>
      </c>
      <c r="Y338" s="158" t="s">
        <v>145</v>
      </c>
      <c r="Z338" s="147"/>
      <c r="AA338" s="147"/>
      <c r="AB338" s="147"/>
      <c r="AC338" s="147"/>
      <c r="AD338" s="147"/>
      <c r="AE338" s="147"/>
      <c r="AF338" s="147"/>
      <c r="AG338" s="147" t="s">
        <v>544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ht="14">
      <c r="A339" s="169" t="s">
        <v>137</v>
      </c>
      <c r="B339" s="170" t="s">
        <v>109</v>
      </c>
      <c r="C339" s="190" t="s">
        <v>29</v>
      </c>
      <c r="D339" s="171"/>
      <c r="E339" s="172"/>
      <c r="F339" s="173"/>
      <c r="G339" s="174">
        <f>SUMIF(AG340:AG347,"&lt;&gt;NOR",G340:G347)</f>
        <v>0</v>
      </c>
      <c r="H339" s="168"/>
      <c r="I339" s="168">
        <f>SUM(I340:I347)</f>
        <v>0</v>
      </c>
      <c r="J339" s="168"/>
      <c r="K339" s="168">
        <f>SUM(K340:K347)</f>
        <v>0</v>
      </c>
      <c r="L339" s="168"/>
      <c r="M339" s="168">
        <f>SUM(M340:M347)</f>
        <v>0</v>
      </c>
      <c r="N339" s="167"/>
      <c r="O339" s="167">
        <f>SUM(O340:O347)</f>
        <v>0</v>
      </c>
      <c r="P339" s="167"/>
      <c r="Q339" s="167">
        <f>SUM(Q340:Q347)</f>
        <v>0</v>
      </c>
      <c r="R339" s="168"/>
      <c r="S339" s="168"/>
      <c r="T339" s="168"/>
      <c r="U339" s="168"/>
      <c r="V339" s="168">
        <f>SUM(V340:V347)</f>
        <v>0</v>
      </c>
      <c r="W339" s="168"/>
      <c r="X339" s="168"/>
      <c r="Y339" s="168"/>
      <c r="AG339" t="s">
        <v>138</v>
      </c>
    </row>
    <row r="340" spans="1:60" outlineLevel="1">
      <c r="A340" s="176">
        <v>120</v>
      </c>
      <c r="B340" s="177" t="s">
        <v>558</v>
      </c>
      <c r="C340" s="192" t="s">
        <v>559</v>
      </c>
      <c r="D340" s="178" t="s">
        <v>560</v>
      </c>
      <c r="E340" s="179">
        <v>1</v>
      </c>
      <c r="F340" s="180"/>
      <c r="G340" s="181">
        <f>ROUND(E340*F340,2)</f>
        <v>0</v>
      </c>
      <c r="H340" s="159"/>
      <c r="I340" s="158">
        <f>ROUND(E340*H340,2)</f>
        <v>0</v>
      </c>
      <c r="J340" s="159"/>
      <c r="K340" s="158">
        <f>ROUND(E340*J340,2)</f>
        <v>0</v>
      </c>
      <c r="L340" s="158">
        <v>15</v>
      </c>
      <c r="M340" s="158">
        <f>G340*(1+L340/100)</f>
        <v>0</v>
      </c>
      <c r="N340" s="157">
        <v>0</v>
      </c>
      <c r="O340" s="157">
        <f>ROUND(E340*N340,2)</f>
        <v>0</v>
      </c>
      <c r="P340" s="157">
        <v>0</v>
      </c>
      <c r="Q340" s="157">
        <f>ROUND(E340*P340,2)</f>
        <v>0</v>
      </c>
      <c r="R340" s="158"/>
      <c r="S340" s="158" t="s">
        <v>142</v>
      </c>
      <c r="T340" s="158" t="s">
        <v>202</v>
      </c>
      <c r="U340" s="158">
        <v>0</v>
      </c>
      <c r="V340" s="158">
        <f>ROUND(E340*U340,2)</f>
        <v>0</v>
      </c>
      <c r="W340" s="158"/>
      <c r="X340" s="158" t="s">
        <v>561</v>
      </c>
      <c r="Y340" s="158" t="s">
        <v>145</v>
      </c>
      <c r="Z340" s="147"/>
      <c r="AA340" s="147"/>
      <c r="AB340" s="147"/>
      <c r="AC340" s="147"/>
      <c r="AD340" s="147"/>
      <c r="AE340" s="147"/>
      <c r="AF340" s="147"/>
      <c r="AG340" s="147" t="s">
        <v>562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2">
      <c r="A341" s="154"/>
      <c r="B341" s="155"/>
      <c r="C341" s="257" t="s">
        <v>563</v>
      </c>
      <c r="D341" s="258"/>
      <c r="E341" s="258"/>
      <c r="F341" s="258"/>
      <c r="G341" s="258"/>
      <c r="H341" s="158"/>
      <c r="I341" s="158"/>
      <c r="J341" s="158"/>
      <c r="K341" s="158"/>
      <c r="L341" s="158"/>
      <c r="M341" s="158"/>
      <c r="N341" s="157"/>
      <c r="O341" s="157"/>
      <c r="P341" s="157"/>
      <c r="Q341" s="157"/>
      <c r="R341" s="158"/>
      <c r="S341" s="158"/>
      <c r="T341" s="158"/>
      <c r="U341" s="158"/>
      <c r="V341" s="158"/>
      <c r="W341" s="158"/>
      <c r="X341" s="158"/>
      <c r="Y341" s="158"/>
      <c r="Z341" s="147"/>
      <c r="AA341" s="147"/>
      <c r="AB341" s="147"/>
      <c r="AC341" s="147"/>
      <c r="AD341" s="147"/>
      <c r="AE341" s="147"/>
      <c r="AF341" s="147"/>
      <c r="AG341" s="147" t="s">
        <v>155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88" t="str">
        <f>C341</f>
        <v>Zaměření a vytýčení stávajících inženýrských sítí v místě stavby z hlediska jejich ochrany při provádění stavby.</v>
      </c>
      <c r="BB341" s="147"/>
      <c r="BC341" s="147"/>
      <c r="BD341" s="147"/>
      <c r="BE341" s="147"/>
      <c r="BF341" s="147"/>
      <c r="BG341" s="147"/>
      <c r="BH341" s="147"/>
    </row>
    <row r="342" spans="1:60" outlineLevel="1">
      <c r="A342" s="182">
        <v>121</v>
      </c>
      <c r="B342" s="183" t="s">
        <v>564</v>
      </c>
      <c r="C342" s="191" t="s">
        <v>565</v>
      </c>
      <c r="D342" s="184" t="s">
        <v>560</v>
      </c>
      <c r="E342" s="185">
        <v>1</v>
      </c>
      <c r="F342" s="186"/>
      <c r="G342" s="187">
        <f>ROUND(E342*F342,2)</f>
        <v>0</v>
      </c>
      <c r="H342" s="159"/>
      <c r="I342" s="158">
        <f>ROUND(E342*H342,2)</f>
        <v>0</v>
      </c>
      <c r="J342" s="159"/>
      <c r="K342" s="158">
        <f>ROUND(E342*J342,2)</f>
        <v>0</v>
      </c>
      <c r="L342" s="158">
        <v>15</v>
      </c>
      <c r="M342" s="158">
        <f>G342*(1+L342/100)</f>
        <v>0</v>
      </c>
      <c r="N342" s="157">
        <v>0</v>
      </c>
      <c r="O342" s="157">
        <f>ROUND(E342*N342,2)</f>
        <v>0</v>
      </c>
      <c r="P342" s="157">
        <v>0</v>
      </c>
      <c r="Q342" s="157">
        <f>ROUND(E342*P342,2)</f>
        <v>0</v>
      </c>
      <c r="R342" s="158"/>
      <c r="S342" s="158" t="s">
        <v>142</v>
      </c>
      <c r="T342" s="158" t="s">
        <v>202</v>
      </c>
      <c r="U342" s="158">
        <v>0</v>
      </c>
      <c r="V342" s="158">
        <f>ROUND(E342*U342,2)</f>
        <v>0</v>
      </c>
      <c r="W342" s="158"/>
      <c r="X342" s="158" t="s">
        <v>561</v>
      </c>
      <c r="Y342" s="158" t="s">
        <v>145</v>
      </c>
      <c r="Z342" s="147"/>
      <c r="AA342" s="147"/>
      <c r="AB342" s="147"/>
      <c r="AC342" s="147"/>
      <c r="AD342" s="147"/>
      <c r="AE342" s="147"/>
      <c r="AF342" s="147"/>
      <c r="AG342" s="147" t="s">
        <v>566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>
      <c r="A343" s="176">
        <v>122</v>
      </c>
      <c r="B343" s="177" t="s">
        <v>567</v>
      </c>
      <c r="C343" s="192" t="s">
        <v>568</v>
      </c>
      <c r="D343" s="178" t="s">
        <v>560</v>
      </c>
      <c r="E343" s="179">
        <v>1</v>
      </c>
      <c r="F343" s="180"/>
      <c r="G343" s="181">
        <f>ROUND(E343*F343,2)</f>
        <v>0</v>
      </c>
      <c r="H343" s="159"/>
      <c r="I343" s="158">
        <f>ROUND(E343*H343,2)</f>
        <v>0</v>
      </c>
      <c r="J343" s="159"/>
      <c r="K343" s="158">
        <f>ROUND(E343*J343,2)</f>
        <v>0</v>
      </c>
      <c r="L343" s="158">
        <v>15</v>
      </c>
      <c r="M343" s="158">
        <f>G343*(1+L343/100)</f>
        <v>0</v>
      </c>
      <c r="N343" s="157">
        <v>0</v>
      </c>
      <c r="O343" s="157">
        <f>ROUND(E343*N343,2)</f>
        <v>0</v>
      </c>
      <c r="P343" s="157">
        <v>0</v>
      </c>
      <c r="Q343" s="157">
        <f>ROUND(E343*P343,2)</f>
        <v>0</v>
      </c>
      <c r="R343" s="158"/>
      <c r="S343" s="158" t="s">
        <v>142</v>
      </c>
      <c r="T343" s="158" t="s">
        <v>202</v>
      </c>
      <c r="U343" s="158">
        <v>0</v>
      </c>
      <c r="V343" s="158">
        <f>ROUND(E343*U343,2)</f>
        <v>0</v>
      </c>
      <c r="W343" s="158"/>
      <c r="X343" s="158" t="s">
        <v>561</v>
      </c>
      <c r="Y343" s="158" t="s">
        <v>145</v>
      </c>
      <c r="Z343" s="147"/>
      <c r="AA343" s="147"/>
      <c r="AB343" s="147"/>
      <c r="AC343" s="147"/>
      <c r="AD343" s="147"/>
      <c r="AE343" s="147"/>
      <c r="AF343" s="147"/>
      <c r="AG343" s="147" t="s">
        <v>569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2">
      <c r="A344" s="154"/>
      <c r="B344" s="155"/>
      <c r="C344" s="257" t="s">
        <v>570</v>
      </c>
      <c r="D344" s="258"/>
      <c r="E344" s="258"/>
      <c r="F344" s="258"/>
      <c r="G344" s="258"/>
      <c r="H344" s="158"/>
      <c r="I344" s="158"/>
      <c r="J344" s="158"/>
      <c r="K344" s="158"/>
      <c r="L344" s="158"/>
      <c r="M344" s="158"/>
      <c r="N344" s="157"/>
      <c r="O344" s="157"/>
      <c r="P344" s="157"/>
      <c r="Q344" s="157"/>
      <c r="R344" s="158"/>
      <c r="S344" s="158"/>
      <c r="T344" s="158"/>
      <c r="U344" s="158"/>
      <c r="V344" s="158"/>
      <c r="W344" s="158"/>
      <c r="X344" s="158"/>
      <c r="Y344" s="158"/>
      <c r="Z344" s="147"/>
      <c r="AA344" s="147"/>
      <c r="AB344" s="147"/>
      <c r="AC344" s="147"/>
      <c r="AD344" s="147"/>
      <c r="AE344" s="147"/>
      <c r="AF344" s="147"/>
      <c r="AG344" s="147" t="s">
        <v>155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>
      <c r="A345" s="176">
        <v>123</v>
      </c>
      <c r="B345" s="177" t="s">
        <v>571</v>
      </c>
      <c r="C345" s="192" t="s">
        <v>572</v>
      </c>
      <c r="D345" s="178" t="s">
        <v>560</v>
      </c>
      <c r="E345" s="179">
        <v>1</v>
      </c>
      <c r="F345" s="180"/>
      <c r="G345" s="181">
        <f>ROUND(E345*F345,2)</f>
        <v>0</v>
      </c>
      <c r="H345" s="159"/>
      <c r="I345" s="158">
        <f>ROUND(E345*H345,2)</f>
        <v>0</v>
      </c>
      <c r="J345" s="159"/>
      <c r="K345" s="158">
        <f>ROUND(E345*J345,2)</f>
        <v>0</v>
      </c>
      <c r="L345" s="158">
        <v>15</v>
      </c>
      <c r="M345" s="158">
        <f>G345*(1+L345/100)</f>
        <v>0</v>
      </c>
      <c r="N345" s="157">
        <v>0</v>
      </c>
      <c r="O345" s="157">
        <f>ROUND(E345*N345,2)</f>
        <v>0</v>
      </c>
      <c r="P345" s="157">
        <v>0</v>
      </c>
      <c r="Q345" s="157">
        <f>ROUND(E345*P345,2)</f>
        <v>0</v>
      </c>
      <c r="R345" s="158"/>
      <c r="S345" s="158" t="s">
        <v>142</v>
      </c>
      <c r="T345" s="158" t="s">
        <v>202</v>
      </c>
      <c r="U345" s="158">
        <v>0</v>
      </c>
      <c r="V345" s="158">
        <f>ROUND(E345*U345,2)</f>
        <v>0</v>
      </c>
      <c r="W345" s="158"/>
      <c r="X345" s="158" t="s">
        <v>561</v>
      </c>
      <c r="Y345" s="158" t="s">
        <v>145</v>
      </c>
      <c r="Z345" s="147"/>
      <c r="AA345" s="147"/>
      <c r="AB345" s="147"/>
      <c r="AC345" s="147"/>
      <c r="AD345" s="147"/>
      <c r="AE345" s="147"/>
      <c r="AF345" s="147"/>
      <c r="AG345" s="147" t="s">
        <v>569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2">
      <c r="A346" s="154"/>
      <c r="B346" s="155"/>
      <c r="C346" s="257" t="s">
        <v>573</v>
      </c>
      <c r="D346" s="258"/>
      <c r="E346" s="258"/>
      <c r="F346" s="258"/>
      <c r="G346" s="258"/>
      <c r="H346" s="158"/>
      <c r="I346" s="158"/>
      <c r="J346" s="158"/>
      <c r="K346" s="158"/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Y346" s="158"/>
      <c r="Z346" s="147"/>
      <c r="AA346" s="147"/>
      <c r="AB346" s="147"/>
      <c r="AC346" s="147"/>
      <c r="AD346" s="147"/>
      <c r="AE346" s="147"/>
      <c r="AF346" s="147"/>
      <c r="AG346" s="147" t="s">
        <v>155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3">
      <c r="A347" s="154"/>
      <c r="B347" s="155"/>
      <c r="C347" s="259" t="s">
        <v>574</v>
      </c>
      <c r="D347" s="260"/>
      <c r="E347" s="260"/>
      <c r="F347" s="260"/>
      <c r="G347" s="260"/>
      <c r="H347" s="158"/>
      <c r="I347" s="158"/>
      <c r="J347" s="158"/>
      <c r="K347" s="158"/>
      <c r="L347" s="158"/>
      <c r="M347" s="158"/>
      <c r="N347" s="157"/>
      <c r="O347" s="157"/>
      <c r="P347" s="157"/>
      <c r="Q347" s="157"/>
      <c r="R347" s="158"/>
      <c r="S347" s="158"/>
      <c r="T347" s="158"/>
      <c r="U347" s="158"/>
      <c r="V347" s="158"/>
      <c r="W347" s="158"/>
      <c r="X347" s="158"/>
      <c r="Y347" s="158"/>
      <c r="Z347" s="147"/>
      <c r="AA347" s="147"/>
      <c r="AB347" s="147"/>
      <c r="AC347" s="147"/>
      <c r="AD347" s="147"/>
      <c r="AE347" s="147"/>
      <c r="AF347" s="147"/>
      <c r="AG347" s="147" t="s">
        <v>155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88" t="str">
        <f>C347</f>
        <v>Kompletační činnost (dodržování BOZP, fotodokumentace, dokumentace skutečného provedení, zkoušky, revize aj...)</v>
      </c>
      <c r="BB347" s="147"/>
      <c r="BC347" s="147"/>
      <c r="BD347" s="147"/>
      <c r="BE347" s="147"/>
      <c r="BF347" s="147"/>
      <c r="BG347" s="147"/>
      <c r="BH347" s="147"/>
    </row>
    <row r="348" spans="1:60" ht="14">
      <c r="A348" s="169" t="s">
        <v>137</v>
      </c>
      <c r="B348" s="170" t="s">
        <v>110</v>
      </c>
      <c r="C348" s="190" t="s">
        <v>30</v>
      </c>
      <c r="D348" s="171"/>
      <c r="E348" s="172"/>
      <c r="F348" s="173"/>
      <c r="G348" s="174">
        <f>SUMIF(AG349:AG349,"&lt;&gt;NOR",G349:G349)</f>
        <v>0</v>
      </c>
      <c r="H348" s="168"/>
      <c r="I348" s="168">
        <f>SUM(I349:I349)</f>
        <v>0</v>
      </c>
      <c r="J348" s="168"/>
      <c r="K348" s="168">
        <f>SUM(K349:K349)</f>
        <v>0</v>
      </c>
      <c r="L348" s="168"/>
      <c r="M348" s="168">
        <f>SUM(M349:M349)</f>
        <v>0</v>
      </c>
      <c r="N348" s="167"/>
      <c r="O348" s="167">
        <f>SUM(O349:O349)</f>
        <v>0</v>
      </c>
      <c r="P348" s="167"/>
      <c r="Q348" s="167">
        <f>SUM(Q349:Q349)</f>
        <v>0</v>
      </c>
      <c r="R348" s="168"/>
      <c r="S348" s="168"/>
      <c r="T348" s="168"/>
      <c r="U348" s="168"/>
      <c r="V348" s="168">
        <f>SUM(V349:V349)</f>
        <v>0</v>
      </c>
      <c r="W348" s="168"/>
      <c r="X348" s="168"/>
      <c r="Y348" s="168"/>
      <c r="AG348" t="s">
        <v>138</v>
      </c>
    </row>
    <row r="349" spans="1:60" outlineLevel="1">
      <c r="A349" s="176">
        <v>124</v>
      </c>
      <c r="B349" s="177" t="s">
        <v>575</v>
      </c>
      <c r="C349" s="192" t="s">
        <v>576</v>
      </c>
      <c r="D349" s="178" t="s">
        <v>560</v>
      </c>
      <c r="E349" s="179">
        <v>1</v>
      </c>
      <c r="F349" s="180"/>
      <c r="G349" s="181">
        <f>ROUND(E349*F349,2)</f>
        <v>0</v>
      </c>
      <c r="H349" s="159"/>
      <c r="I349" s="158">
        <f>ROUND(E349*H349,2)</f>
        <v>0</v>
      </c>
      <c r="J349" s="159"/>
      <c r="K349" s="158">
        <f>ROUND(E349*J349,2)</f>
        <v>0</v>
      </c>
      <c r="L349" s="158">
        <v>15</v>
      </c>
      <c r="M349" s="158">
        <f>G349*(1+L349/100)</f>
        <v>0</v>
      </c>
      <c r="N349" s="157">
        <v>0</v>
      </c>
      <c r="O349" s="157">
        <f>ROUND(E349*N349,2)</f>
        <v>0</v>
      </c>
      <c r="P349" s="157">
        <v>0</v>
      </c>
      <c r="Q349" s="157">
        <f>ROUND(E349*P349,2)</f>
        <v>0</v>
      </c>
      <c r="R349" s="158"/>
      <c r="S349" s="158" t="s">
        <v>142</v>
      </c>
      <c r="T349" s="158" t="s">
        <v>202</v>
      </c>
      <c r="U349" s="158">
        <v>0</v>
      </c>
      <c r="V349" s="158">
        <f>ROUND(E349*U349,2)</f>
        <v>0</v>
      </c>
      <c r="W349" s="158"/>
      <c r="X349" s="158" t="s">
        <v>561</v>
      </c>
      <c r="Y349" s="158" t="s">
        <v>145</v>
      </c>
      <c r="Z349" s="147"/>
      <c r="AA349" s="147"/>
      <c r="AB349" s="147"/>
      <c r="AC349" s="147"/>
      <c r="AD349" s="147"/>
      <c r="AE349" s="147"/>
      <c r="AF349" s="147"/>
      <c r="AG349" s="147" t="s">
        <v>569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>
      <c r="A350" s="3"/>
      <c r="B350" s="4"/>
      <c r="C350" s="197"/>
      <c r="D350" s="6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AE350">
        <v>15</v>
      </c>
      <c r="AF350">
        <v>21</v>
      </c>
      <c r="AG350" t="s">
        <v>123</v>
      </c>
    </row>
    <row r="351" spans="1:60">
      <c r="A351" s="150"/>
      <c r="B351" s="151" t="s">
        <v>31</v>
      </c>
      <c r="C351" s="198"/>
      <c r="D351" s="152"/>
      <c r="E351" s="153"/>
      <c r="F351" s="153"/>
      <c r="G351" s="175">
        <f>G8+G21+G30+G36+G63+G105+G114+G118+G130+G138+G143+G166+G173+G175+G177+G198+G200+G260+G262+G267+G271+G279+G303+G306+G312+G328+G330+G339+G348</f>
        <v>0</v>
      </c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AE351">
        <f>SUMIF(L7:L349,AE350,G7:G349)</f>
        <v>0</v>
      </c>
      <c r="AF351">
        <f>SUMIF(L7:L349,AF350,G7:G349)</f>
        <v>0</v>
      </c>
      <c r="AG351" t="s">
        <v>577</v>
      </c>
    </row>
    <row r="352" spans="1:60">
      <c r="A352" s="3"/>
      <c r="B352" s="4"/>
      <c r="C352" s="197"/>
      <c r="D352" s="6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33">
      <c r="A353" s="3"/>
      <c r="B353" s="4"/>
      <c r="C353" s="197"/>
      <c r="D353" s="6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33">
      <c r="A354" s="268" t="s">
        <v>578</v>
      </c>
      <c r="B354" s="268"/>
      <c r="C354" s="269"/>
      <c r="D354" s="6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33">
      <c r="A355" s="270"/>
      <c r="B355" s="271"/>
      <c r="C355" s="272"/>
      <c r="D355" s="271"/>
      <c r="E355" s="271"/>
      <c r="F355" s="271"/>
      <c r="G355" s="27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AG355" t="s">
        <v>579</v>
      </c>
    </row>
    <row r="356" spans="1:33">
      <c r="A356" s="274"/>
      <c r="B356" s="275"/>
      <c r="C356" s="276"/>
      <c r="D356" s="275"/>
      <c r="E356" s="275"/>
      <c r="F356" s="275"/>
      <c r="G356" s="277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33">
      <c r="A357" s="274"/>
      <c r="B357" s="275"/>
      <c r="C357" s="276"/>
      <c r="D357" s="275"/>
      <c r="E357" s="275"/>
      <c r="F357" s="275"/>
      <c r="G357" s="277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33">
      <c r="A358" s="274"/>
      <c r="B358" s="275"/>
      <c r="C358" s="276"/>
      <c r="D358" s="275"/>
      <c r="E358" s="275"/>
      <c r="F358" s="275"/>
      <c r="G358" s="277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33">
      <c r="A359" s="278"/>
      <c r="B359" s="279"/>
      <c r="C359" s="280"/>
      <c r="D359" s="279"/>
      <c r="E359" s="279"/>
      <c r="F359" s="279"/>
      <c r="G359" s="281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33">
      <c r="A360" s="3"/>
      <c r="B360" s="4"/>
      <c r="C360" s="197"/>
      <c r="D360" s="6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33">
      <c r="C361" s="199"/>
      <c r="D361" s="10"/>
      <c r="AG361" t="s">
        <v>583</v>
      </c>
    </row>
    <row r="362" spans="1:33">
      <c r="D362" s="10"/>
    </row>
    <row r="363" spans="1:33">
      <c r="D363" s="10"/>
    </row>
    <row r="364" spans="1:33">
      <c r="D364" s="10"/>
    </row>
    <row r="365" spans="1:33">
      <c r="D365" s="10"/>
    </row>
    <row r="366" spans="1:33">
      <c r="D366" s="10"/>
    </row>
    <row r="367" spans="1:33">
      <c r="D367" s="10"/>
    </row>
    <row r="368" spans="1:33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92">
    <mergeCell ref="A355:G359"/>
    <mergeCell ref="C13:G13"/>
    <mergeCell ref="C28:G28"/>
    <mergeCell ref="C38:G38"/>
    <mergeCell ref="C39:G39"/>
    <mergeCell ref="A1:G1"/>
    <mergeCell ref="C2:G2"/>
    <mergeCell ref="C3:G3"/>
    <mergeCell ref="C4:G4"/>
    <mergeCell ref="A354:C354"/>
    <mergeCell ref="C60:G60"/>
    <mergeCell ref="C40:G40"/>
    <mergeCell ref="C43:G43"/>
    <mergeCell ref="C44:G44"/>
    <mergeCell ref="C45:G45"/>
    <mergeCell ref="C47:G47"/>
    <mergeCell ref="C51:G51"/>
    <mergeCell ref="C52:G52"/>
    <mergeCell ref="C54:G54"/>
    <mergeCell ref="C56:G56"/>
    <mergeCell ref="C57:G57"/>
    <mergeCell ref="C58:G58"/>
    <mergeCell ref="C77:G77"/>
    <mergeCell ref="C65:G65"/>
    <mergeCell ref="C67:G67"/>
    <mergeCell ref="C68:G68"/>
    <mergeCell ref="C69:G69"/>
    <mergeCell ref="C70:G70"/>
    <mergeCell ref="C71:G71"/>
    <mergeCell ref="C72:G72"/>
    <mergeCell ref="C73:G73"/>
    <mergeCell ref="C74:G74"/>
    <mergeCell ref="C75:G75"/>
    <mergeCell ref="C76:G76"/>
    <mergeCell ref="C89:G89"/>
    <mergeCell ref="C78:G78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102:G102"/>
    <mergeCell ref="C90:G90"/>
    <mergeCell ref="C91:G91"/>
    <mergeCell ref="C92:G92"/>
    <mergeCell ref="C93:G93"/>
    <mergeCell ref="C94:G94"/>
    <mergeCell ref="C95:G95"/>
    <mergeCell ref="C96:G96"/>
    <mergeCell ref="C97:G97"/>
    <mergeCell ref="C98:G98"/>
    <mergeCell ref="C99:G99"/>
    <mergeCell ref="C101:G101"/>
    <mergeCell ref="C283:G283"/>
    <mergeCell ref="C103:G103"/>
    <mergeCell ref="C116:G116"/>
    <mergeCell ref="C135:G135"/>
    <mergeCell ref="C140:G140"/>
    <mergeCell ref="C168:G168"/>
    <mergeCell ref="C179:G179"/>
    <mergeCell ref="C257:G257"/>
    <mergeCell ref="C269:G269"/>
    <mergeCell ref="C270:G270"/>
    <mergeCell ref="C281:G281"/>
    <mergeCell ref="C282:G282"/>
    <mergeCell ref="C298:G298"/>
    <mergeCell ref="C286:G286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296:G296"/>
    <mergeCell ref="C297:G297"/>
    <mergeCell ref="C341:G341"/>
    <mergeCell ref="C344:G344"/>
    <mergeCell ref="C346:G346"/>
    <mergeCell ref="C347:G347"/>
    <mergeCell ref="C299:G299"/>
    <mergeCell ref="C300:G300"/>
    <mergeCell ref="C301:G301"/>
    <mergeCell ref="C308:G308"/>
    <mergeCell ref="C326:G326"/>
    <mergeCell ref="C334:G334"/>
  </mergeCells>
  <pageMargins left="0.59055118110236204" right="0.196850393700787" top="0.78740157499999996" bottom="0.78740157499999996" header="0.3" footer="0.3"/>
  <pageSetup paperSize="9" scale="80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Marcel Chobot</cp:lastModifiedBy>
  <cp:lastPrinted>2023-10-18T17:44:21Z</cp:lastPrinted>
  <dcterms:created xsi:type="dcterms:W3CDTF">2009-04-08T07:15:50Z</dcterms:created>
  <dcterms:modified xsi:type="dcterms:W3CDTF">2023-10-18T17:44:23Z</dcterms:modified>
</cp:coreProperties>
</file>